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"/>
    </mc:Choice>
  </mc:AlternateContent>
  <bookViews>
    <workbookView xWindow="30" yWindow="645" windowWidth="15540" windowHeight="9330" tabRatio="767" activeTab="5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организациями'!$E$27</definedName>
    <definedName name="add_11_4">'Отпуск ЭЭ сет организациями'!$E$42</definedName>
    <definedName name="add_11_5">'Отпуск ЭЭ сет организациями'!$E$57</definedName>
    <definedName name="add_11_6">'Отпуск ЭЭ сет организациями'!$E$60</definedName>
    <definedName name="add_11_7">'Отпуск ЭЭ сет организациями'!$E$65</definedName>
    <definedName name="add_11_8">'Отпуск ЭЭ сет организациями'!$E$80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организациями'!$F$73</definedName>
    <definedName name="ks_1750">'Отпуск ЭЭ сет организациями'!$F$75</definedName>
    <definedName name="ks_1760">'Отпуск ЭЭ сет организациями'!$F$76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организациями'!$F$35</definedName>
    <definedName name="ks_720">'Отпуск ЭЭ сет организациями'!$F$37</definedName>
    <definedName name="ks_730">'Отпуск ЭЭ сет организациями'!$F$38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REESTR_ORG!$A$2:$S$103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организациями'!$E$41</definedName>
    <definedName name="start_11_5">'Отпуск ЭЭ сет организациями'!$E$56</definedName>
    <definedName name="start_11_6">'Отпуск ЭЭ сет организациями'!$E$59</definedName>
    <definedName name="start_11_7">'Отпуск ЭЭ сет организациями'!$E$62</definedName>
    <definedName name="start_11_8">'Отпуск ЭЭ сет организациями'!$E$79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H44" i="294" l="1"/>
  <c r="J92" i="294" l="1"/>
  <c r="I87" i="294"/>
  <c r="I91" i="294" l="1"/>
  <c r="I92" i="294" s="1"/>
  <c r="H91" i="294"/>
  <c r="H92" i="294" s="1"/>
  <c r="K68" i="294" l="1"/>
  <c r="K87" i="294" l="1"/>
  <c r="J87" i="294"/>
  <c r="J49" i="294"/>
  <c r="J50" i="294" s="1"/>
  <c r="K100" i="294"/>
  <c r="K97" i="294" s="1"/>
  <c r="K95" i="294" s="1"/>
  <c r="J100" i="294"/>
  <c r="J97" i="294" s="1"/>
  <c r="J98" i="294"/>
  <c r="H47" i="294"/>
  <c r="G64" i="294"/>
  <c r="G63" i="294"/>
  <c r="G26" i="294"/>
  <c r="G25" i="294"/>
  <c r="I150" i="294"/>
  <c r="F153" i="294"/>
  <c r="F150" i="294"/>
  <c r="I146" i="294"/>
  <c r="I144" i="294"/>
  <c r="J146" i="294"/>
  <c r="J144" i="294" s="1"/>
  <c r="K146" i="294"/>
  <c r="K144" i="294" s="1"/>
  <c r="H146" i="294"/>
  <c r="H144" i="294" s="1"/>
  <c r="I140" i="294"/>
  <c r="J140" i="294"/>
  <c r="K140" i="294"/>
  <c r="H140" i="294"/>
  <c r="I130" i="294"/>
  <c r="I128" i="294" s="1"/>
  <c r="J130" i="294"/>
  <c r="J128" i="294" s="1"/>
  <c r="K130" i="294"/>
  <c r="K128" i="294" s="1"/>
  <c r="H130" i="294"/>
  <c r="H128" i="294" s="1"/>
  <c r="I124" i="294"/>
  <c r="J124" i="294"/>
  <c r="J122" i="294" s="1"/>
  <c r="K124" i="294"/>
  <c r="K122" i="294" s="1"/>
  <c r="H124" i="294"/>
  <c r="H122" i="294" s="1"/>
  <c r="G122" i="294" s="1"/>
  <c r="I122" i="294"/>
  <c r="I118" i="294"/>
  <c r="G118" i="294" s="1"/>
  <c r="J118" i="294"/>
  <c r="K118" i="294"/>
  <c r="H118" i="294"/>
  <c r="I97" i="294"/>
  <c r="H97" i="294"/>
  <c r="H95" i="294" s="1"/>
  <c r="I95" i="294"/>
  <c r="I88" i="294"/>
  <c r="J88" i="294"/>
  <c r="H88" i="294"/>
  <c r="I50" i="294"/>
  <c r="K50" i="294"/>
  <c r="H50" i="294"/>
  <c r="K105" i="294"/>
  <c r="J105" i="294"/>
  <c r="I105" i="294"/>
  <c r="H105" i="294"/>
  <c r="H104" i="294" s="1"/>
  <c r="K108" i="294"/>
  <c r="J108" i="294"/>
  <c r="I108" i="294"/>
  <c r="H108" i="294"/>
  <c r="G108" i="294" s="1"/>
  <c r="K111" i="294"/>
  <c r="J111" i="294"/>
  <c r="I111" i="294"/>
  <c r="H111" i="294"/>
  <c r="I137" i="294"/>
  <c r="I135" i="294" s="1"/>
  <c r="J137" i="294"/>
  <c r="J135" i="294" s="1"/>
  <c r="K137" i="294"/>
  <c r="K135" i="294" s="1"/>
  <c r="H137" i="294"/>
  <c r="H135" i="294" s="1"/>
  <c r="J104" i="294"/>
  <c r="J102" i="294" s="1"/>
  <c r="J101" i="294" s="1"/>
  <c r="K104" i="294"/>
  <c r="K102" i="294" s="1"/>
  <c r="K101" i="294" s="1"/>
  <c r="I104" i="294"/>
  <c r="I102" i="294" s="1"/>
  <c r="G5" i="242"/>
  <c r="K78" i="294"/>
  <c r="K72" i="294" s="1"/>
  <c r="J78" i="294"/>
  <c r="J72" i="294" s="1"/>
  <c r="I78" i="294"/>
  <c r="I72" i="294" s="1"/>
  <c r="H78" i="294"/>
  <c r="H72" i="294" s="1"/>
  <c r="K61" i="294"/>
  <c r="J61" i="294"/>
  <c r="I61" i="294"/>
  <c r="H61" i="294"/>
  <c r="K58" i="294"/>
  <c r="J58" i="294"/>
  <c r="I58" i="294"/>
  <c r="H58" i="294"/>
  <c r="K55" i="294"/>
  <c r="J55" i="294"/>
  <c r="I55" i="294"/>
  <c r="H55" i="294"/>
  <c r="K40" i="294"/>
  <c r="K34" i="294"/>
  <c r="J40" i="294"/>
  <c r="J34" i="294" s="1"/>
  <c r="I40" i="294"/>
  <c r="I34" i="294" s="1"/>
  <c r="H40" i="294"/>
  <c r="H34" i="294" s="1"/>
  <c r="K23" i="294"/>
  <c r="J23" i="294"/>
  <c r="I23" i="294"/>
  <c r="H23" i="294"/>
  <c r="K20" i="294"/>
  <c r="J20" i="294"/>
  <c r="I20" i="294"/>
  <c r="G20" i="294" s="1"/>
  <c r="H20" i="294"/>
  <c r="I17" i="294"/>
  <c r="J17" i="294"/>
  <c r="K17" i="294"/>
  <c r="K15" i="294" s="1"/>
  <c r="H17" i="294"/>
  <c r="H15" i="294" s="1"/>
  <c r="H53" i="294"/>
  <c r="K66" i="294"/>
  <c r="J66" i="294"/>
  <c r="I66" i="294"/>
  <c r="H66" i="294"/>
  <c r="K28" i="294"/>
  <c r="J28" i="294"/>
  <c r="H28" i="294"/>
  <c r="G136" i="294"/>
  <c r="G137" i="294"/>
  <c r="G138" i="294"/>
  <c r="G139" i="294"/>
  <c r="G141" i="294"/>
  <c r="G142" i="294"/>
  <c r="G143" i="294"/>
  <c r="G145" i="294"/>
  <c r="G132" i="294"/>
  <c r="G99" i="294"/>
  <c r="G103" i="294"/>
  <c r="G105" i="294"/>
  <c r="G106" i="294"/>
  <c r="G107" i="294"/>
  <c r="G109" i="294"/>
  <c r="G110" i="294"/>
  <c r="G111" i="294"/>
  <c r="G112" i="294"/>
  <c r="G113" i="294"/>
  <c r="G114" i="294"/>
  <c r="G115" i="294"/>
  <c r="G116" i="294"/>
  <c r="G117" i="294"/>
  <c r="G119" i="294"/>
  <c r="G120" i="294"/>
  <c r="G121" i="294"/>
  <c r="G123" i="294"/>
  <c r="G124" i="294"/>
  <c r="G125" i="294"/>
  <c r="G126" i="294"/>
  <c r="G73" i="294"/>
  <c r="G74" i="294"/>
  <c r="G75" i="294"/>
  <c r="G76" i="294"/>
  <c r="G77" i="294"/>
  <c r="G78" i="294"/>
  <c r="G71" i="294"/>
  <c r="G58" i="294"/>
  <c r="G33" i="294"/>
  <c r="G35" i="294"/>
  <c r="G37" i="294"/>
  <c r="G38" i="294"/>
  <c r="G39" i="294"/>
  <c r="K53" i="294"/>
  <c r="G16" i="294"/>
  <c r="G17" i="294"/>
  <c r="D25" i="123"/>
  <c r="B3" i="263"/>
  <c r="D9" i="291"/>
  <c r="D9" i="294"/>
  <c r="G129" i="294"/>
  <c r="G130" i="294"/>
  <c r="G131" i="294"/>
  <c r="G133" i="294"/>
  <c r="G147" i="294"/>
  <c r="G148" i="294"/>
  <c r="G96" i="294"/>
  <c r="G92" i="294"/>
  <c r="G93" i="294"/>
  <c r="G55" i="294"/>
  <c r="G67" i="294"/>
  <c r="G68" i="294"/>
  <c r="G69" i="294"/>
  <c r="G70" i="294"/>
  <c r="G81" i="294"/>
  <c r="G82" i="294"/>
  <c r="G83" i="294"/>
  <c r="G84" i="294"/>
  <c r="G85" i="294"/>
  <c r="G86" i="294"/>
  <c r="G30" i="294"/>
  <c r="G31" i="294"/>
  <c r="G32" i="294"/>
  <c r="G43" i="294"/>
  <c r="G44" i="294"/>
  <c r="G45" i="294"/>
  <c r="G46" i="294"/>
  <c r="G47" i="294"/>
  <c r="G48" i="294"/>
  <c r="I28" i="294"/>
  <c r="G29" i="294"/>
  <c r="G36" i="294"/>
  <c r="G54" i="294"/>
  <c r="G91" i="294"/>
  <c r="B2" i="290"/>
  <c r="B3" i="290"/>
  <c r="G104" i="294" l="1"/>
  <c r="H102" i="294"/>
  <c r="H101" i="294" s="1"/>
  <c r="G101" i="294" s="1"/>
  <c r="G128" i="294"/>
  <c r="G40" i="294"/>
  <c r="G100" i="294"/>
  <c r="G72" i="294"/>
  <c r="I101" i="294"/>
  <c r="G102" i="294"/>
  <c r="I134" i="294"/>
  <c r="G135" i="294"/>
  <c r="I15" i="294"/>
  <c r="I51" i="294" s="1"/>
  <c r="J53" i="294"/>
  <c r="J89" i="294" s="1"/>
  <c r="H134" i="294"/>
  <c r="J134" i="294"/>
  <c r="G144" i="294"/>
  <c r="H89" i="294"/>
  <c r="J15" i="294"/>
  <c r="J51" i="294" s="1"/>
  <c r="G34" i="294"/>
  <c r="I53" i="294"/>
  <c r="I89" i="294" s="1"/>
  <c r="K134" i="294"/>
  <c r="G140" i="294"/>
  <c r="G61" i="294"/>
  <c r="G50" i="294"/>
  <c r="G98" i="294"/>
  <c r="K89" i="294"/>
  <c r="G87" i="294"/>
  <c r="K88" i="294"/>
  <c r="G88" i="294" s="1"/>
  <c r="G146" i="294"/>
  <c r="G49" i="294"/>
  <c r="G28" i="294"/>
  <c r="G23" i="294"/>
  <c r="G7" i="250"/>
  <c r="G134" i="294"/>
  <c r="G66" i="294"/>
  <c r="J95" i="294"/>
  <c r="G95" i="294" s="1"/>
  <c r="G97" i="294"/>
  <c r="K51" i="294"/>
  <c r="H51" i="294"/>
  <c r="G15" i="294" l="1"/>
  <c r="G53" i="294"/>
  <c r="G89" i="294"/>
  <c r="G51" i="294"/>
</calcChain>
</file>

<file path=xl/sharedStrings.xml><?xml version="1.0" encoding="utf-8"?>
<sst xmlns="http://schemas.openxmlformats.org/spreadsheetml/2006/main" count="3980" uniqueCount="2012">
  <si>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</si>
  <si>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</si>
  <si>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</si>
  <si>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</si>
  <si>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</si>
  <si>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</si>
  <si>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</si>
  <si>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</si>
  <si>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</si>
  <si>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</si>
  <si>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</si>
  <si>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</si>
  <si>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</si>
  <si>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</si>
  <si>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</si>
  <si>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</si>
  <si>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</si>
  <si>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</si>
  <si>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</si>
  <si>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</si>
  <si>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</si>
  <si>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</si>
  <si>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</si>
  <si>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</si>
  <si>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</si>
  <si>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</si>
  <si>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</si>
  <si>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</si>
  <si>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</si>
  <si>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</si>
  <si>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</si>
  <si>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</si>
  <si>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</si>
  <si>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</si>
  <si>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</si>
  <si>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</si>
  <si>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</si>
  <si>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</si>
  <si>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</si>
  <si>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</si>
  <si>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</si>
  <si>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</si>
  <si>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</si>
  <si>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</si>
  <si>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</si>
  <si>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</si>
  <si>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</si>
  <si>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</si>
  <si>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</si>
  <si>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</si>
  <si>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</si>
  <si>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</si>
  <si>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</si>
  <si>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</si>
  <si>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</si>
  <si>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</si>
  <si>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</si>
  <si>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</si>
  <si>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</si>
  <si>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</si>
  <si>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</si>
  <si>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</si>
  <si>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</si>
  <si>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</si>
  <si>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</si>
  <si>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</si>
  <si>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</si>
  <si>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</si>
  <si>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</si>
  <si>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</si>
  <si>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</si>
  <si>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</si>
  <si>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</si>
  <si>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</si>
  <si>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</si>
  <si>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</si>
  <si>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</si>
  <si>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</si>
  <si>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</si>
  <si>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</si>
  <si>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</si>
  <si>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</si>
  <si>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</si>
  <si>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</si>
  <si>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</si>
  <si>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</si>
  <si>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</si>
  <si>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</si>
  <si>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</si>
  <si>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</si>
  <si>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</si>
  <si>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</si>
  <si>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</si>
  <si>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</si>
  <si>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</si>
  <si>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</si>
  <si>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</si>
  <si>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</si>
  <si>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</si>
  <si>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</si>
  <si>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</si>
  <si>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</si>
  <si>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</si>
  <si>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</si>
  <si>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</si>
  <si>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</si>
  <si>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</si>
  <si>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</si>
  <si>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</si>
  <si>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</si>
  <si>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</si>
  <si>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</si>
  <si>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</si>
  <si>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</si>
  <si>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</si>
  <si>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</si>
  <si>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</si>
  <si>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</si>
  <si>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</si>
  <si>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</si>
  <si>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</si>
  <si>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</si>
  <si>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</si>
  <si>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</si>
  <si>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</si>
  <si>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</si>
  <si>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</si>
  <si>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</si>
  <si>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</si>
  <si>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</si>
  <si>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</si>
  <si>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</si>
  <si>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</si>
  <si>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</si>
  <si>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</si>
  <si>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</si>
  <si>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</si>
  <si>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</si>
  <si>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</si>
  <si>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</si>
  <si>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</si>
  <si>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</si>
  <si>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</si>
  <si>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</si>
  <si>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</si>
  <si>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</si>
  <si>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</si>
  <si>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</si>
  <si>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</si>
  <si>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</si>
  <si>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</si>
  <si>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</si>
  <si>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</si>
  <si>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</si>
  <si>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</si>
  <si>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</si>
  <si>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</si>
  <si>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</si>
  <si>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</si>
  <si>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</si>
  <si>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</si>
  <si>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</si>
  <si>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</si>
  <si>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</si>
  <si>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</si>
  <si>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</si>
  <si>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</si>
  <si>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</si>
  <si>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</si>
  <si>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</si>
  <si>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</si>
  <si>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</si>
  <si>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</si>
  <si>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</si>
  <si>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</si>
  <si>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</si>
  <si>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</si>
  <si>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</si>
  <si>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</si>
  <si>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</si>
  <si>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</si>
  <si>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</si>
  <si>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</si>
  <si>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</si>
  <si>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</si>
  <si>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</si>
  <si>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</si>
  <si>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</si>
  <si>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</si>
  <si>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</si>
  <si>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</si>
  <si>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</si>
  <si>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</si>
  <si>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</si>
  <si>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</si>
  <si>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</si>
  <si>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</si>
  <si>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</si>
  <si>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</si>
  <si>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</si>
  <si>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</si>
  <si>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</si>
  <si>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</si>
  <si>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</si>
  <si>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</si>
  <si>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</si>
  <si>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</si>
  <si>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</si>
  <si>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</si>
  <si>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</si>
  <si>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</si>
  <si>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</si>
  <si>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</si>
  <si>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</si>
  <si>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</si>
  <si>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</si>
  <si>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</si>
  <si>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</si>
  <si>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</si>
  <si>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</si>
  <si>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</si>
  <si>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</si>
  <si>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</si>
  <si>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</si>
  <si>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</si>
  <si>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</si>
  <si>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</si>
  <si>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</si>
  <si>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</si>
  <si>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</si>
  <si>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</si>
  <si>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</si>
  <si>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</si>
  <si>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</si>
  <si>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</si>
  <si>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</si>
  <si>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</si>
  <si>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</si>
  <si>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</si>
  <si>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</si>
  <si>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</si>
  <si>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</si>
  <si>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</si>
  <si>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</si>
  <si>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</si>
  <si>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</si>
  <si>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</si>
  <si>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</si>
  <si>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</si>
  <si>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</si>
  <si>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</si>
  <si>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</si>
  <si>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</si>
  <si>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</si>
  <si>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</si>
  <si>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</si>
  <si>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</si>
  <si>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</si>
  <si>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</si>
  <si>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</si>
  <si>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</si>
  <si>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</si>
  <si>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</si>
  <si>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</si>
  <si>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</si>
  <si>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</si>
  <si>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</si>
  <si>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</si>
  <si>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</si>
  <si>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</si>
  <si>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</si>
  <si>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</si>
  <si>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</si>
  <si>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</si>
  <si>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</si>
  <si>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</si>
  <si>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</si>
  <si>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</si>
  <si>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</si>
  <si>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</si>
  <si>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</si>
  <si>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</si>
  <si>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</si>
  <si>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</si>
  <si>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</si>
  <si>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</si>
  <si>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</si>
  <si>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</si>
  <si>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</si>
  <si>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</si>
  <si>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</si>
  <si>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</si>
  <si>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</si>
  <si>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</si>
  <si>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</si>
  <si>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</si>
  <si>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</si>
  <si>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</si>
  <si>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</si>
  <si>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</si>
  <si>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</si>
  <si>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</si>
  <si>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</si>
  <si>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</si>
  <si>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</si>
  <si>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</si>
  <si>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</si>
  <si>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</si>
  <si>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</si>
  <si>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</si>
  <si>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</si>
  <si>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</si>
  <si>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</si>
  <si>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</si>
  <si>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</si>
  <si>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</si>
  <si>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</si>
  <si>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</si>
  <si>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</si>
  <si>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</si>
  <si>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</si>
  <si>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</si>
  <si>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</si>
  <si>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</si>
  <si>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</si>
  <si>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</si>
  <si>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</si>
  <si>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</si>
  <si>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</si>
  <si>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</si>
  <si>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</si>
  <si>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</si>
  <si>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</si>
  <si>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</si>
  <si>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</si>
  <si>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</si>
  <si>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</si>
  <si>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</si>
  <si>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</si>
  <si>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</si>
  <si>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</si>
  <si>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</si>
  <si>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</si>
  <si>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</si>
  <si>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</si>
  <si>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</si>
  <si>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</si>
  <si>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</si>
  <si>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</si>
  <si>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</si>
  <si>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</si>
  <si>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</si>
  <si>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</si>
  <si>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</si>
  <si>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</si>
  <si>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</si>
  <si>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</si>
  <si>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</si>
  <si>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</si>
  <si>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</si>
  <si>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</si>
  <si>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</si>
  <si>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</si>
  <si>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</si>
  <si>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</si>
  <si>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</si>
  <si>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</si>
  <si>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</si>
  <si>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</si>
  <si>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</si>
  <si>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</si>
  <si>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</si>
  <si>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</si>
  <si>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</si>
  <si>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</si>
  <si>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</si>
  <si>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</si>
  <si>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</si>
  <si>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</si>
  <si>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</si>
  <si>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</si>
  <si>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</si>
  <si>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</si>
  <si>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</si>
  <si>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</si>
  <si>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</si>
  <si>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</si>
  <si>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</si>
  <si>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</si>
  <si>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</si>
  <si>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</si>
  <si>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</si>
  <si>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</si>
  <si>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</si>
  <si>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</si>
  <si>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</si>
  <si>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</si>
  <si>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</si>
  <si>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</si>
  <si>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</si>
  <si>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</si>
  <si>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</si>
  <si>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</si>
  <si>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</si>
  <si>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</si>
  <si>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</si>
  <si>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</si>
  <si>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</si>
  <si>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</si>
  <si>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</si>
  <si>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</si>
  <si>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</si>
  <si>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</si>
  <si>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</si>
  <si>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</si>
  <si>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</si>
  <si>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</si>
  <si>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</si>
  <si>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</si>
  <si>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</si>
  <si>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</si>
  <si>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</si>
  <si>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</si>
  <si>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</si>
  <si>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</si>
  <si>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</si>
  <si>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</si>
  <si>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</si>
  <si>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</si>
  <si>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</si>
  <si>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</si>
  <si>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</si>
  <si>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</si>
  <si>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</si>
  <si>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</si>
  <si>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</si>
  <si>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</si>
  <si>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</si>
  <si>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</si>
  <si>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</si>
  <si>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</si>
  <si>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</si>
  <si>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</si>
  <si>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</si>
  <si>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</si>
  <si>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</si>
  <si>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</si>
  <si>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</si>
  <si>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</si>
  <si>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</si>
  <si>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</si>
  <si>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</si>
  <si>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</si>
  <si>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</si>
  <si>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</si>
  <si>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</si>
  <si>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</si>
  <si>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</si>
  <si>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</si>
  <si>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</si>
  <si>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</si>
  <si>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</si>
  <si>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</si>
  <si>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</si>
  <si>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</si>
  <si>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</si>
  <si>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</si>
  <si>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</si>
  <si>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</si>
  <si>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</si>
  <si>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</si>
  <si>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</si>
  <si>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</si>
  <si>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</si>
  <si>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</si>
  <si>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</si>
  <si>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</si>
  <si>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</si>
  <si>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</si>
  <si>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</si>
  <si>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</si>
  <si>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</si>
  <si>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</si>
  <si>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</si>
  <si>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</si>
  <si>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</si>
  <si>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</si>
  <si>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</si>
  <si>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</si>
  <si>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</si>
  <si>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</si>
  <si>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</si>
  <si>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</si>
  <si>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</si>
  <si>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</si>
  <si>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</si>
  <si>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</si>
  <si>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</si>
  <si>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</si>
  <si>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</si>
  <si>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</si>
  <si>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</si>
  <si>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</si>
  <si>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</si>
  <si>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</si>
  <si>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</si>
  <si>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</si>
  <si>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</si>
  <si>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</si>
  <si>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</si>
  <si>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</si>
  <si>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</si>
  <si>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</si>
  <si>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</si>
  <si>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</si>
  <si>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</si>
  <si>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</si>
  <si>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</si>
  <si>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</si>
  <si>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</si>
  <si>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</si>
  <si>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</si>
  <si>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</si>
  <si>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</si>
  <si>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</si>
  <si>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</si>
  <si>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</si>
  <si>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</si>
  <si>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</si>
  <si>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</si>
  <si>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</si>
  <si>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</si>
  <si>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</si>
  <si>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</si>
  <si>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</si>
  <si>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</si>
  <si>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</si>
  <si>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</si>
  <si>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</si>
  <si>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</si>
  <si>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</si>
  <si>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</si>
  <si>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</si>
  <si>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</si>
  <si>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</si>
  <si>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</si>
  <si>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</si>
  <si>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</si>
  <si>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</si>
  <si>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</si>
  <si>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</si>
  <si>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</si>
  <si>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</si>
  <si>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</si>
  <si>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</si>
  <si>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</si>
  <si>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</si>
  <si>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</si>
  <si>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</si>
  <si>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</si>
  <si>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</si>
  <si>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</si>
  <si>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</si>
  <si>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</si>
  <si>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</si>
  <si>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</si>
  <si>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</si>
  <si>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</si>
  <si>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</si>
  <si>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</si>
  <si>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</si>
  <si>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</si>
  <si>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</si>
  <si>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</si>
  <si>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</si>
  <si>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</si>
  <si>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</si>
  <si>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</si>
  <si>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</si>
  <si>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</si>
  <si>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</si>
  <si>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</si>
  <si>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</si>
  <si>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</si>
  <si>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</si>
  <si>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</si>
  <si>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</si>
  <si>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</si>
  <si>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</si>
  <si>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</si>
  <si>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</si>
  <si>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</si>
  <si>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</si>
  <si>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</si>
  <si>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</si>
  <si>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</si>
  <si>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</si>
  <si>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</si>
  <si>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</si>
  <si>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</si>
  <si>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</si>
  <si>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</si>
  <si>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</si>
  <si>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</si>
  <si>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</si>
  <si>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</si>
  <si>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</si>
  <si>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</si>
  <si>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</si>
  <si>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</si>
  <si>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</si>
  <si>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</si>
  <si>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</si>
  <si>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</si>
  <si>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</si>
  <si>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</si>
  <si>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</si>
  <si>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</si>
  <si>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</si>
  <si>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</si>
  <si>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</si>
  <si>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</si>
  <si>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</si>
  <si>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</si>
  <si>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</si>
  <si>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</si>
  <si>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</si>
  <si>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</si>
  <si>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</si>
  <si>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</si>
  <si>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</si>
  <si>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</si>
  <si>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</si>
  <si>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</si>
  <si>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</si>
  <si>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</si>
  <si>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</si>
  <si>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</si>
  <si>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</si>
  <si>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</si>
  <si>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</si>
  <si>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</si>
  <si>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</si>
  <si>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</si>
  <si>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</si>
  <si>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</si>
  <si>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</si>
  <si>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</si>
  <si>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</si>
  <si>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</si>
  <si>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</si>
  <si>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</si>
  <si>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</si>
  <si>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</si>
  <si>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</si>
  <si>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</si>
  <si>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</si>
  <si>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</si>
  <si>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</si>
  <si>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</si>
  <si>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</si>
  <si>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</si>
  <si>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</si>
  <si>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</si>
  <si>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</si>
  <si>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</si>
  <si>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</si>
  <si>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</si>
  <si>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</si>
  <si>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</si>
  <si>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</si>
  <si>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</si>
  <si>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</si>
  <si>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</si>
  <si>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</si>
  <si>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</si>
  <si>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</si>
  <si>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</si>
  <si>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</si>
  <si>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</si>
  <si>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</si>
  <si>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</si>
  <si>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</si>
  <si>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</si>
  <si>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</si>
  <si>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</si>
  <si>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</si>
  <si>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</si>
  <si>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</si>
  <si>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</si>
  <si>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</si>
  <si>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</si>
  <si>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</si>
  <si>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</si>
  <si>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</si>
  <si>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</si>
  <si>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</si>
  <si>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</si>
  <si>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</si>
  <si>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</si>
  <si>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</si>
  <si>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</si>
  <si>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</si>
  <si>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</si>
  <si>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</si>
  <si>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</si>
  <si>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</si>
  <si>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</si>
  <si>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</si>
  <si>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</si>
  <si>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</si>
  <si>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</si>
  <si>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</si>
  <si>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</si>
  <si>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</si>
  <si>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</si>
  <si>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</si>
  <si>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</si>
  <si>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</si>
  <si>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</si>
  <si>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</si>
  <si>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</si>
  <si>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</si>
  <si>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</si>
  <si>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</si>
  <si>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</si>
  <si>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</si>
  <si>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</si>
  <si>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</si>
  <si>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</si>
  <si>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</si>
  <si>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</si>
  <si>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</si>
  <si>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</si>
  <si>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</si>
  <si>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</si>
  <si>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</si>
  <si>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</si>
  <si>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</si>
  <si>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</si>
  <si>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</si>
  <si>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</si>
  <si>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</si>
  <si>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</si>
  <si>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</si>
  <si>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</si>
  <si>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</si>
  <si>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</si>
  <si>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</si>
  <si>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</si>
  <si>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</si>
  <si>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</si>
  <si>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</si>
  <si>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</si>
  <si>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</si>
  <si>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</si>
  <si>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</si>
  <si>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</si>
  <si>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</si>
  <si>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</si>
  <si>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</si>
  <si>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</si>
  <si>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</si>
  <si>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</si>
  <si>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</si>
  <si>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</si>
  <si>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</si>
  <si>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</si>
  <si>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</si>
  <si>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</si>
  <si>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</si>
  <si>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</si>
  <si>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</si>
  <si>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</si>
  <si>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</si>
  <si>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</si>
  <si>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</si>
  <si>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</si>
  <si>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</si>
  <si>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</si>
  <si>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</si>
  <si>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</si>
  <si>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</si>
  <si>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</si>
  <si>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</si>
  <si>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</si>
  <si>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</si>
  <si>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</si>
  <si>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</si>
  <si>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</si>
  <si>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</si>
  <si>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</si>
  <si>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</si>
  <si>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</si>
  <si>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</si>
  <si>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</si>
  <si>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</si>
  <si>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</si>
  <si>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</si>
  <si>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</si>
  <si>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</si>
  <si>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</si>
  <si>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</si>
  <si>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</si>
  <si>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</si>
  <si>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</si>
  <si>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</si>
  <si>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</si>
  <si>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</si>
  <si>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</si>
  <si>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</si>
  <si>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</si>
  <si>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</si>
  <si>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</si>
  <si>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</si>
  <si>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</si>
  <si>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</si>
  <si>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</si>
  <si>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</si>
  <si>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</si>
  <si>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</si>
  <si>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</si>
  <si>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</si>
  <si>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</si>
  <si>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</si>
  <si>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</si>
  <si>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</si>
  <si>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</si>
  <si>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</si>
  <si>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</si>
  <si>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</si>
  <si>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</si>
  <si>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</si>
  <si>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</si>
  <si>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</si>
  <si>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</si>
  <si>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</si>
  <si>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</si>
  <si>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</si>
  <si>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</si>
  <si>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</si>
  <si>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</si>
  <si>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</si>
  <si>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</si>
  <si>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</si>
  <si>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</si>
  <si>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</si>
  <si>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</si>
  <si>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</si>
  <si>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</si>
  <si>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</si>
  <si>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</si>
  <si>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</si>
  <si>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</si>
  <si>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</si>
  <si>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</si>
  <si>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</si>
  <si>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</si>
  <si>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</si>
  <si>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</si>
  <si>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</si>
  <si>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</si>
  <si>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</si>
  <si>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</si>
  <si>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</si>
  <si>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</si>
  <si>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</si>
  <si>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</si>
  <si>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</si>
  <si>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</si>
  <si>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</si>
  <si>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</si>
  <si>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</si>
  <si>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</si>
  <si>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</si>
  <si>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</si>
  <si>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</si>
  <si>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</si>
  <si>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</si>
  <si>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</si>
  <si>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</si>
  <si>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</si>
  <si>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</si>
  <si>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</si>
  <si>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</si>
  <si>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</si>
  <si>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</si>
  <si>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</si>
  <si>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</si>
  <si>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</si>
  <si>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</si>
  <si>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</si>
  <si>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</si>
  <si>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</si>
  <si>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</si>
  <si>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</si>
  <si>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</si>
  <si>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</si>
  <si>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</si>
  <si>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</si>
  <si>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</si>
  <si>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</si>
  <si>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</si>
  <si>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</si>
  <si>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</si>
  <si>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</si>
  <si>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</si>
  <si>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</si>
  <si>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</si>
  <si>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</si>
  <si>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</si>
  <si>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</si>
  <si>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</si>
  <si>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</si>
  <si>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</si>
  <si>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</si>
  <si>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</si>
  <si>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</si>
  <si>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</si>
  <si>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</si>
  <si>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</si>
  <si>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</si>
  <si>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</si>
  <si>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</si>
  <si>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</si>
  <si>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</si>
  <si>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</si>
  <si>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</si>
  <si>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</si>
  <si>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</si>
  <si>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</si>
  <si>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</si>
  <si>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</si>
  <si>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</si>
  <si>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</si>
  <si>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</si>
  <si>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</si>
  <si>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</si>
  <si>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</si>
  <si>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</si>
  <si>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</si>
  <si>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</si>
  <si>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</si>
  <si>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</si>
  <si>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</si>
  <si>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</si>
  <si>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</si>
  <si>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</si>
  <si>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</si>
  <si>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</si>
  <si>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</si>
  <si>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</si>
  <si>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</si>
  <si>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</si>
  <si>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</si>
  <si>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</si>
  <si>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</si>
  <si>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</si>
  <si>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</si>
  <si>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</si>
  <si>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</si>
  <si>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</si>
  <si>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</si>
  <si>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</si>
  <si>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</si>
  <si>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</si>
  <si>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</si>
  <si>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</si>
  <si>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</si>
  <si>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</si>
  <si>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</si>
  <si>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</si>
  <si>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</si>
  <si>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</si>
  <si>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</si>
  <si>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</si>
  <si>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</si>
  <si>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</si>
  <si>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</si>
  <si>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</si>
  <si>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</si>
  <si>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</si>
  <si>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</si>
  <si>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</si>
  <si>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</si>
  <si>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</si>
  <si>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</si>
  <si>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</si>
  <si>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</si>
  <si>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</si>
  <si>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</si>
  <si>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</si>
  <si>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</si>
  <si>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</si>
  <si>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</si>
  <si>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</si>
  <si>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</si>
  <si>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</si>
  <si>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</si>
  <si>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</si>
  <si>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</si>
  <si>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</si>
  <si>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</si>
  <si>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</si>
  <si>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</si>
  <si>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</si>
  <si>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</si>
  <si>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</si>
  <si>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</si>
  <si>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</si>
  <si>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</si>
  <si>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</si>
  <si>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</si>
  <si>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</si>
  <si>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</si>
  <si>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</si>
  <si>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</si>
  <si>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</si>
  <si>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</si>
  <si>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</si>
  <si>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</si>
  <si>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</si>
  <si>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</si>
  <si>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</si>
  <si>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</si>
  <si>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</si>
  <si>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</si>
  <si>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</si>
  <si>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</si>
  <si>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</si>
  <si>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</si>
  <si>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</si>
  <si>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</si>
  <si>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</si>
  <si>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</si>
  <si>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</si>
  <si>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</si>
  <si>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</si>
  <si>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</si>
  <si>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</si>
  <si>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</si>
  <si>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</si>
  <si>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</si>
  <si>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</si>
  <si>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</si>
  <si>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</si>
  <si>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</si>
  <si>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</si>
  <si>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</si>
  <si>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</si>
  <si>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</si>
  <si>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</si>
  <si>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</si>
  <si>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</si>
  <si>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</si>
  <si>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</si>
  <si>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</si>
  <si>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</si>
  <si>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</si>
  <si>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</si>
  <si>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</si>
  <si>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</si>
  <si>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</si>
  <si>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</si>
  <si>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</si>
  <si>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</si>
  <si>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</si>
  <si>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</si>
  <si>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</si>
  <si>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</si>
  <si>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</si>
  <si>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</si>
  <si>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</si>
  <si>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</si>
  <si>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</si>
  <si>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</si>
  <si>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</si>
  <si>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</si>
  <si>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</si>
  <si>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</si>
  <si>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</si>
  <si>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</si>
  <si>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</si>
  <si>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</si>
  <si>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</si>
  <si>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</si>
  <si>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</si>
  <si>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</si>
  <si>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</si>
  <si>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</si>
  <si>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</si>
  <si>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</si>
  <si>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</si>
  <si>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</si>
  <si>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</si>
  <si>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</si>
  <si>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</si>
  <si>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</si>
  <si>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</si>
  <si>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</si>
  <si>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</si>
  <si>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</si>
  <si>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</si>
  <si>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</si>
  <si>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</si>
  <si>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</si>
  <si>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</si>
  <si>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</si>
  <si>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</si>
  <si>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</si>
  <si>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</si>
  <si>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</si>
  <si>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</si>
  <si>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</si>
  <si>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</si>
  <si>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</si>
  <si>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</si>
  <si>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</si>
  <si>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</si>
  <si>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</si>
  <si>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</si>
  <si>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</si>
  <si>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</si>
  <si>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</si>
  <si>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</si>
  <si>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</si>
  <si>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</si>
  <si>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</si>
  <si>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</si>
  <si>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</si>
  <si>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</si>
  <si>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</si>
  <si>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</si>
  <si>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</si>
  <si>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</si>
  <si>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</si>
  <si>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</si>
  <si>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</si>
  <si>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</si>
  <si>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</si>
  <si>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</si>
  <si>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</si>
  <si>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</si>
  <si>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</si>
  <si>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</si>
  <si>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</si>
  <si>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</si>
  <si>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</si>
  <si>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</si>
  <si>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</si>
  <si>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</si>
  <si>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</si>
  <si>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</si>
  <si>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</si>
  <si>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</si>
  <si>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</si>
  <si>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</si>
  <si>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</si>
  <si>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</si>
  <si>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</si>
  <si>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</si>
  <si>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</si>
  <si>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</si>
  <si>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</si>
  <si>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</si>
  <si>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</si>
  <si>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</si>
  <si>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</si>
  <si>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</si>
  <si>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</si>
  <si>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</si>
  <si>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</si>
  <si>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</si>
  <si>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</si>
  <si>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</si>
  <si>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</si>
  <si>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</si>
  <si>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</si>
  <si>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</si>
  <si>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</si>
  <si>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</si>
  <si>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</si>
  <si>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</si>
  <si>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</si>
  <si>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</si>
  <si>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</si>
  <si>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</si>
  <si>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</si>
  <si>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</si>
  <si>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</si>
  <si>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</si>
  <si>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</si>
  <si>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</si>
  <si>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</si>
  <si>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</si>
  <si>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</si>
  <si>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</si>
  <si>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</si>
  <si>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</si>
  <si>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</si>
  <si>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</si>
  <si>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</si>
  <si>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</si>
  <si>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</si>
  <si>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</si>
  <si>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</si>
  <si>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</si>
  <si>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</si>
  <si>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</si>
  <si>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</si>
  <si>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</si>
  <si>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</si>
  <si>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</si>
  <si>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</si>
  <si>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</si>
  <si>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</si>
  <si>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</si>
  <si>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</si>
  <si>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</si>
  <si>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</si>
  <si>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</si>
  <si>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</si>
  <si>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</si>
  <si>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</si>
  <si>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</si>
  <si>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</si>
  <si>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</si>
  <si>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</si>
  <si>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</si>
  <si>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</si>
  <si>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</si>
  <si>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</si>
  <si>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</si>
  <si>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</si>
  <si>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</si>
  <si>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</si>
  <si>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</si>
  <si>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</si>
  <si>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</si>
  <si>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</si>
  <si>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</si>
  <si>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</si>
  <si>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</si>
  <si>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</si>
  <si>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</si>
  <si>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</si>
  <si>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</si>
  <si>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</si>
  <si>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</si>
  <si>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</si>
  <si>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</si>
  <si>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</si>
  <si>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</si>
  <si>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</si>
  <si>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</si>
  <si>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</si>
  <si>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</si>
  <si>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</si>
  <si>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</si>
  <si>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</si>
  <si>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</si>
  <si>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</si>
  <si>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</si>
  <si>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</si>
  <si>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</si>
  <si>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</si>
  <si>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</si>
  <si>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</si>
  <si>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</si>
  <si>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</si>
  <si>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</si>
  <si>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</si>
  <si>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</si>
  <si>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</si>
  <si>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</si>
  <si>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</si>
  <si>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</si>
  <si>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</si>
  <si>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</si>
  <si>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</si>
  <si>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</si>
  <si>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</si>
  <si>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</si>
  <si>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</si>
  <si>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</si>
  <si>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</si>
  <si>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</si>
  <si>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</si>
  <si>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</si>
  <si>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</si>
  <si>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</si>
  <si>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</si>
  <si>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</si>
  <si>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</si>
  <si>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</si>
  <si>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</si>
  <si>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</si>
  <si>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</si>
  <si>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</si>
  <si>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</si>
  <si>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</si>
  <si>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</si>
  <si>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</si>
  <si>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</si>
  <si>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</si>
  <si>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</si>
  <si>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</si>
  <si>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</si>
  <si>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</si>
  <si>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</si>
  <si>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</si>
  <si>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</si>
  <si>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</si>
  <si>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</si>
  <si>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</si>
  <si>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</si>
  <si>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</si>
  <si>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</si>
  <si>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</si>
  <si>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</si>
  <si>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</si>
  <si>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</si>
  <si>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</si>
  <si>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</si>
  <si>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</si>
  <si>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</si>
  <si>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</si>
  <si>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</si>
  <si>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</si>
  <si>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</si>
  <si>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</si>
  <si>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</si>
  <si>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</si>
  <si>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</si>
  <si>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</si>
  <si>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</si>
  <si>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</si>
  <si>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</si>
  <si>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</si>
  <si>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</si>
  <si>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</si>
  <si>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</si>
  <si>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</si>
  <si>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</si>
  <si>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</si>
  <si>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</si>
  <si>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</si>
  <si>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</si>
  <si>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</si>
  <si>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</si>
  <si>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</si>
  <si>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</si>
  <si>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</si>
  <si>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</si>
  <si>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</si>
  <si>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</si>
  <si>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</si>
  <si>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</si>
  <si>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</si>
  <si>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</si>
  <si>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</si>
  <si>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</si>
  <si>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</si>
  <si>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</si>
  <si>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</si>
  <si>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</si>
  <si>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</si>
  <si>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</si>
  <si>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</si>
  <si>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</si>
  <si>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</si>
  <si>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</si>
  <si>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</si>
  <si>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</si>
  <si>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</si>
  <si>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</si>
  <si>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</si>
  <si>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</si>
  <si>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</si>
  <si>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</si>
  <si>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</si>
  <si>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</si>
  <si>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</si>
  <si>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</si>
  <si>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</si>
  <si>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</si>
  <si>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</si>
  <si>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</si>
  <si>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</si>
  <si>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</si>
  <si>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</si>
  <si>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</si>
  <si>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</si>
  <si>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</si>
  <si>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</si>
  <si>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</si>
  <si>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</si>
  <si>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</si>
  <si>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</si>
  <si>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</si>
  <si>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</si>
  <si>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</si>
  <si>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</si>
  <si>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</si>
  <si>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</si>
  <si>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</si>
  <si>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</si>
  <si>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</si>
  <si>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</si>
  <si>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</si>
  <si>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</si>
  <si>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</si>
  <si>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</si>
  <si>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</si>
  <si>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</si>
  <si>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</si>
  <si>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</si>
  <si>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</si>
  <si>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</si>
  <si>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</si>
  <si>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</si>
  <si>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</si>
  <si>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</si>
  <si>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</si>
  <si>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</si>
  <si>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</si>
  <si>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</si>
  <si>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</si>
  <si>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</si>
  <si>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</si>
  <si>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</si>
  <si>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</si>
  <si>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</si>
  <si>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</si>
  <si>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</si>
  <si>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</si>
  <si>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</si>
  <si>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</si>
  <si>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</si>
  <si>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</si>
  <si>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</si>
  <si>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</si>
  <si>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</si>
  <si>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</si>
  <si>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</si>
  <si>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</si>
  <si>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</si>
  <si>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</si>
  <si>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</si>
  <si>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</si>
  <si>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</si>
  <si>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</si>
  <si>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</si>
  <si>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</si>
  <si>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</si>
  <si>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</si>
  <si>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</si>
  <si>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</si>
  <si>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</si>
  <si>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</si>
  <si>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</si>
  <si>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</si>
  <si>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</si>
  <si>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</si>
  <si>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</si>
  <si>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</si>
  <si>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</si>
  <si>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</si>
  <si>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</si>
  <si>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</si>
  <si>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</si>
  <si>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</si>
  <si>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</si>
  <si>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</si>
  <si>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</si>
  <si>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</si>
  <si>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</si>
  <si>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</si>
  <si>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</si>
  <si>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</si>
  <si>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</si>
  <si>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</si>
  <si>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</si>
  <si>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</si>
  <si>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</si>
  <si>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</si>
  <si>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</si>
  <si>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</si>
  <si>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</si>
  <si>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</si>
  <si>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</si>
  <si>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</si>
  <si>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</si>
  <si>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</si>
  <si>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</si>
  <si>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</si>
  <si>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</si>
  <si>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</si>
  <si>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</si>
  <si>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</si>
  <si>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</si>
  <si>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</si>
  <si>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</si>
  <si>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</si>
  <si>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</si>
  <si>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</si>
  <si>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</si>
  <si>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</si>
  <si>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</si>
  <si>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</si>
  <si>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</si>
  <si>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</si>
  <si>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</si>
  <si>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</si>
  <si>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</si>
  <si>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</si>
  <si>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</si>
  <si>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</si>
  <si>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</si>
  <si>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</si>
  <si>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</si>
  <si>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</si>
  <si>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</si>
  <si>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</si>
  <si>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</si>
  <si>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</si>
  <si>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</si>
  <si>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</si>
  <si>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</si>
  <si>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</si>
  <si>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</si>
  <si>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</si>
  <si>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</si>
  <si>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</si>
  <si>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</si>
  <si>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</si>
  <si>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</si>
  <si>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</si>
  <si>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</si>
  <si>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</si>
  <si>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</si>
  <si>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</si>
  <si>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</si>
  <si>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</si>
  <si>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</si>
  <si>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</si>
  <si>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</si>
  <si>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</si>
  <si>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</si>
  <si>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</si>
  <si>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</si>
  <si>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</si>
  <si>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</si>
  <si>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</si>
  <si>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</si>
  <si>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</si>
  <si>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</si>
  <si>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</si>
  <si>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</si>
  <si>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</si>
  <si>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</si>
  <si>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</si>
  <si>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</si>
  <si>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</si>
  <si>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</si>
  <si>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</si>
  <si>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</si>
  <si>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</si>
  <si>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</si>
  <si>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</si>
  <si>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</si>
  <si>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</si>
  <si>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</si>
  <si>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</si>
  <si>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</si>
  <si>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</si>
  <si>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</si>
  <si>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</si>
  <si>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</si>
  <si>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</si>
  <si>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</si>
  <si>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</si>
  <si>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</si>
  <si>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</si>
  <si>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</si>
  <si>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</si>
  <si>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</si>
  <si>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</si>
  <si>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</si>
  <si>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</si>
  <si>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</si>
  <si>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</si>
  <si>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</si>
  <si>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</si>
  <si>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</si>
  <si>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</si>
  <si>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</si>
  <si>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</si>
  <si>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</si>
  <si>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</si>
  <si>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</si>
  <si>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</si>
  <si>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</si>
  <si>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</si>
  <si>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</si>
  <si>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</si>
  <si>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</si>
  <si>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</si>
  <si>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</si>
  <si>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</si>
  <si>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</si>
  <si>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</si>
  <si>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</si>
  <si>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</si>
  <si>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</si>
  <si>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</si>
  <si>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</si>
  <si>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</si>
  <si>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</si>
  <si>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</si>
  <si>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</si>
  <si>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</si>
  <si>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</si>
  <si>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</si>
  <si>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</si>
  <si>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</si>
  <si>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</si>
  <si>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</si>
  <si>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</si>
  <si>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</si>
  <si>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</si>
  <si>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</si>
  <si>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</si>
  <si>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</si>
  <si>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</si>
  <si>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</si>
  <si>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</si>
  <si>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</si>
  <si>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</si>
  <si>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</si>
  <si>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ОАО "Шахтинский завод Гидропривод"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</si>
  <si>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</si>
  <si>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</si>
  <si>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</si>
  <si>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</si>
  <si>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</si>
  <si>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</si>
  <si>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</si>
  <si>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</si>
  <si>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</si>
  <si>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</si>
  <si>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</si>
  <si>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</si>
  <si>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</si>
  <si>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</si>
  <si>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</si>
  <si>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</si>
  <si>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</si>
  <si>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</si>
  <si>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</si>
  <si>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</si>
  <si>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</si>
  <si>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</si>
  <si>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</si>
  <si>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</si>
  <si>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</si>
  <si>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</si>
  <si>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</si>
  <si>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</si>
  <si>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</si>
  <si>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</si>
  <si>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</si>
  <si>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</si>
  <si>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</si>
  <si>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</si>
  <si>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</si>
  <si>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</si>
  <si>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</si>
  <si>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</si>
  <si>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</si>
  <si>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</si>
  <si>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</si>
  <si>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</si>
  <si>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</si>
  <si>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</si>
  <si>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</si>
  <si>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</si>
  <si>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</si>
  <si>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</si>
  <si>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</si>
  <si>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</si>
  <si>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</si>
  <si>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</si>
  <si>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</si>
  <si>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</si>
  <si>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</si>
  <si>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</si>
  <si>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</si>
  <si>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</si>
  <si>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</si>
  <si>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</si>
  <si>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</si>
  <si>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</si>
  <si>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</si>
  <si>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</si>
  <si>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</si>
  <si>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</si>
  <si>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</si>
  <si>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</si>
  <si>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</si>
  <si>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</si>
  <si>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</si>
  <si>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</si>
  <si>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</si>
  <si>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</si>
  <si>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</si>
  <si>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</si>
  <si>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</si>
  <si>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</si>
  <si>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</si>
  <si>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</si>
  <si>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</si>
  <si>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</si>
  <si>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</si>
  <si>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</si>
  <si>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</si>
  <si>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</si>
  <si>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</si>
  <si>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</si>
  <si>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</si>
  <si>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</si>
  <si>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</si>
  <si>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</si>
  <si>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</si>
  <si>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</si>
  <si>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</si>
  <si>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</si>
  <si>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</si>
  <si>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</si>
  <si>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</si>
  <si>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</si>
  <si>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</si>
  <si>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</si>
  <si>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</si>
  <si>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</si>
  <si>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</si>
  <si>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</si>
  <si>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</si>
  <si>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</si>
  <si>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</si>
  <si>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</si>
  <si>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</si>
  <si>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</si>
  <si>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</si>
  <si>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</si>
  <si>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</si>
  <si>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</si>
  <si>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</si>
  <si>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</si>
  <si>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</si>
  <si>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</si>
  <si>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</si>
  <si>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</si>
  <si>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</si>
  <si>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</si>
  <si>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</si>
  <si>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</si>
  <si>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</si>
  <si>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</si>
  <si>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</si>
  <si>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</si>
  <si>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</si>
  <si>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</si>
  <si>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</si>
  <si>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</si>
  <si>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</si>
  <si>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</si>
  <si>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</si>
  <si>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</si>
  <si>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</si>
  <si>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</si>
  <si>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</si>
  <si>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</si>
  <si>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</si>
  <si>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</si>
  <si>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</si>
  <si>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</si>
  <si>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</si>
  <si>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</si>
  <si>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</si>
  <si>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</si>
  <si>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</si>
  <si>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</si>
  <si>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</si>
  <si>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</si>
  <si>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</si>
  <si>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</si>
  <si>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</si>
  <si>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</si>
  <si>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</si>
  <si>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</si>
  <si>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</si>
  <si>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</si>
  <si>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</si>
  <si>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</si>
  <si>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</si>
  <si>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</si>
  <si>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</si>
  <si>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</si>
  <si>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</si>
  <si>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</si>
  <si>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</si>
  <si>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</si>
  <si>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</si>
  <si>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</si>
  <si>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</si>
  <si>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</si>
  <si>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</si>
  <si>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</si>
  <si>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</si>
  <si>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</si>
  <si>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</si>
  <si>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</si>
  <si>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</si>
  <si>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</si>
  <si>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</si>
  <si>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</si>
  <si>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</si>
  <si>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</si>
  <si>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</si>
  <si>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</si>
  <si>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</si>
  <si>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</si>
  <si>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</si>
  <si>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</si>
  <si>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</si>
  <si>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</si>
  <si>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</si>
  <si>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</si>
  <si>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</si>
  <si>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</si>
  <si>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</si>
  <si>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</si>
  <si>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</si>
  <si>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</si>
  <si>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</si>
  <si>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</si>
  <si>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</si>
  <si>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</si>
  <si>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</si>
  <si>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</si>
  <si>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</si>
  <si>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</si>
  <si>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</si>
  <si>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</si>
  <si>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</si>
  <si>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</si>
  <si>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</si>
  <si>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</si>
  <si>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</si>
  <si>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</si>
  <si>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</si>
  <si>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</si>
  <si>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</si>
  <si>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</si>
  <si>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</si>
  <si>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</si>
  <si>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</si>
  <si>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</si>
  <si>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</si>
  <si>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</si>
  <si>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</si>
  <si>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</si>
  <si>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</si>
  <si>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</si>
  <si>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</si>
  <si>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</si>
  <si>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</si>
  <si>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</si>
  <si>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</si>
  <si>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</si>
  <si>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</si>
  <si>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</si>
  <si>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</si>
  <si>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</si>
  <si>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</si>
  <si>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</si>
  <si>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</si>
  <si>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</si>
  <si>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</si>
  <si>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</si>
  <si>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</si>
  <si>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</si>
  <si>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</si>
  <si>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</si>
  <si>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</si>
  <si>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</si>
  <si>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</si>
  <si>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</si>
  <si>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</si>
  <si>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</si>
  <si>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</si>
  <si>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</si>
  <si>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</si>
  <si>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</si>
  <si>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</si>
  <si>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</si>
  <si>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</si>
  <si>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</si>
  <si>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филиал ПАО "МРСК Юга"-"Ростовэнерго"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</si>
  <si>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</si>
  <si>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</si>
  <si>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</si>
  <si>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</si>
  <si>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</si>
  <si>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</si>
  <si>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</si>
  <si>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</si>
  <si>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</si>
  <si>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</si>
  <si>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</si>
  <si>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</si>
  <si>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</si>
  <si>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</si>
  <si>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</si>
  <si>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</si>
  <si>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</si>
  <si>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</si>
  <si>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</si>
  <si>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</si>
  <si>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</si>
  <si>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</si>
  <si>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</si>
  <si>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</si>
  <si>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</si>
  <si>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</si>
  <si>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</si>
  <si>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</si>
  <si>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</si>
  <si>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</si>
  <si>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</si>
  <si>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</si>
  <si>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</si>
  <si>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</si>
  <si>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</si>
  <si>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</si>
  <si>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</si>
  <si>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</si>
  <si>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</si>
  <si>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</si>
  <si>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</si>
  <si>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</si>
  <si>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</si>
  <si>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</si>
  <si>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</si>
  <si>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</si>
  <si>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</si>
  <si>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</si>
  <si>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</si>
  <si>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nikoltzev.german@yandex.ru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</si>
  <si>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</si>
  <si>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</si>
  <si>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</si>
  <si>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</si>
  <si>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</si>
  <si>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</si>
  <si>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</si>
  <si>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</si>
  <si>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</si>
  <si>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</si>
  <si>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</si>
  <si>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</si>
  <si>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</si>
  <si>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</si>
  <si>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</si>
  <si>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</si>
  <si>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</si>
  <si>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</si>
  <si>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</si>
  <si>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</si>
  <si>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</si>
  <si>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</si>
  <si>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</si>
  <si>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</si>
  <si>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</si>
  <si>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</si>
  <si>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</si>
  <si>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</si>
  <si>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</si>
  <si>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</si>
  <si>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</si>
  <si>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</si>
  <si>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</si>
  <si>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</si>
  <si>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</si>
  <si>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</si>
  <si>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</si>
  <si>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</si>
  <si>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</si>
  <si>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</si>
  <si>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</si>
  <si>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Дата последнего обновления реестра организаций: 24.06.2020 19:33:34</t>
  </si>
  <si>
    <t>24.06.2020 19:45:59</t>
  </si>
  <si>
    <t>25.06.2020 09:18:11</t>
  </si>
  <si>
    <t>Дмитриева Ольга Борисовна</t>
  </si>
  <si>
    <t>8 (863) 240-99-33</t>
  </si>
  <si>
    <t>05.10.2020 12:41:38</t>
  </si>
  <si>
    <t>16.0</t>
  </si>
  <si>
    <t>Windows (64-bit) NT 6.01</t>
  </si>
  <si>
    <t>Титульный!G60</t>
  </si>
  <si>
    <t>Ссылка должна соответствовать формату 'https://portal.eias.ru/Portal/DownloadPage.aspx?type=12&amp;guid=????????-????-????-????-????????????'  (см. инструкцию)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</si>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</sst>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  <xf numFmtId="0" fontId="37" fillId="7" borderId="5" xfId="47" applyFont="1" applyFill="1" applyBorder="1" applyAlignment="1" applyProtection="1">
      <alignment horizontal="center" vertical="center"/>
    </xf>
    <xf numFmtId="0" fontId="31" fillId="11" borderId="5" xfId="47" applyFont="1" applyFill="1" applyBorder="1" applyAlignment="1" applyProtection="1">
      <alignment horizontal="center" vertical="center" wrapText="1"/>
      <protection locked="0"/>
    </xf>
    <xf numFmtId="0" fontId="85" fillId="0" borderId="0" xfId="44" applyFont="1"/>
    <xf numFmtId="0" fontId="37" fillId="10" borderId="6" xfId="44" applyFont="1" applyFill="1" applyBorder="1" applyAlignment="1">
      <alignment horizontal="center" vertical="center"/>
    </xf>
    <xf numFmtId="0" fontId="11" fillId="0" borderId="58" xfId="31" applyFont="1" applyBorder="1" applyAlignment="1" applyProtection="1">
      <alignment horizontal="center" vertical="center"/>
    </xf>
    <xf numFmtId="0" fontId="37" fillId="0" borderId="58" xfId="44" applyFont="1" applyBorder="1" applyAlignment="1">
      <alignment horizontal="left" vertical="center" wrapText="1"/>
    </xf>
    <xf numFmtId="0" fontId="86" fillId="0" borderId="58" xfId="44" applyFont="1" applyBorder="1" applyAlignment="1">
      <alignment horizontal="center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1" t="str">
        <f>"Код шаблона: " &amp; GetCode()</f>
        <v>Код шаблона: 46EP.STX</v>
      </c>
      <c r="C2" s="281"/>
      <c r="D2" s="281"/>
      <c r="E2" s="281"/>
      <c r="F2" s="281"/>
      <c r="G2" s="28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2" t="str">
        <f>"Версия " &amp; GetVersion()</f>
        <v>Версия 1.0</v>
      </c>
      <c r="C3" s="282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3" t="s">
        <v>431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5" t="s">
        <v>252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137"/>
      <c r="Z7" s="134"/>
    </row>
    <row r="8" spans="1:29" ht="15" hidden="1" customHeight="1">
      <c r="A8" s="38"/>
      <c r="B8" s="134"/>
      <c r="C8" s="135"/>
      <c r="D8" s="136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137"/>
      <c r="Z8" s="134"/>
    </row>
    <row r="9" spans="1:29" ht="15" hidden="1" customHeight="1">
      <c r="A9" s="38"/>
      <c r="B9" s="134"/>
      <c r="C9" s="135"/>
      <c r="D9" s="136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137"/>
      <c r="Z9" s="134"/>
    </row>
    <row r="10" spans="1:29" ht="10.5" hidden="1" customHeight="1">
      <c r="A10" s="38"/>
      <c r="B10" s="134"/>
      <c r="C10" s="135"/>
      <c r="D10" s="136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137"/>
      <c r="Z10" s="134"/>
    </row>
    <row r="11" spans="1:29" ht="27" hidden="1" customHeight="1">
      <c r="A11" s="38"/>
      <c r="B11" s="134"/>
      <c r="C11" s="135"/>
      <c r="D11" s="136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137"/>
      <c r="Z11" s="134"/>
    </row>
    <row r="12" spans="1:29" ht="12" hidden="1" customHeight="1">
      <c r="A12" s="38"/>
      <c r="B12" s="134"/>
      <c r="C12" s="135"/>
      <c r="D12" s="136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137"/>
      <c r="Z12" s="134"/>
    </row>
    <row r="13" spans="1:29" ht="38.25" hidden="1" customHeight="1">
      <c r="A13" s="38"/>
      <c r="B13" s="134"/>
      <c r="C13" s="135"/>
      <c r="D13" s="136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138"/>
      <c r="Z13" s="134"/>
    </row>
    <row r="14" spans="1:29" ht="15" hidden="1" customHeight="1">
      <c r="A14" s="38"/>
      <c r="B14" s="134"/>
      <c r="C14" s="135"/>
      <c r="D14" s="136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137"/>
      <c r="Z14" s="134"/>
    </row>
    <row r="15" spans="1:29" ht="15" hidden="1">
      <c r="A15" s="38"/>
      <c r="B15" s="134"/>
      <c r="C15" s="135"/>
      <c r="D15" s="136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137"/>
      <c r="Z15" s="134"/>
    </row>
    <row r="16" spans="1:29" ht="15" hidden="1">
      <c r="A16" s="38"/>
      <c r="B16" s="134"/>
      <c r="C16" s="135"/>
      <c r="D16" s="136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137"/>
      <c r="Z16" s="134"/>
    </row>
    <row r="17" spans="1:26" ht="15" hidden="1" customHeight="1">
      <c r="A17" s="38"/>
      <c r="B17" s="134"/>
      <c r="C17" s="135"/>
      <c r="D17" s="136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137"/>
      <c r="Z17" s="134"/>
    </row>
    <row r="18" spans="1:26" ht="15" hidden="1">
      <c r="A18" s="38"/>
      <c r="B18" s="134"/>
      <c r="C18" s="135"/>
      <c r="D18" s="136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137"/>
      <c r="Z18" s="134"/>
    </row>
    <row r="19" spans="1:26" ht="59.25" hidden="1" customHeight="1">
      <c r="A19" s="38"/>
      <c r="B19" s="134"/>
      <c r="C19" s="135"/>
      <c r="D19" s="139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7" t="s">
        <v>167</v>
      </c>
      <c r="G21" s="288"/>
      <c r="H21" s="288"/>
      <c r="I21" s="288"/>
      <c r="J21" s="288"/>
      <c r="K21" s="288"/>
      <c r="L21" s="288"/>
      <c r="M21" s="288"/>
      <c r="N21" s="39"/>
      <c r="O21" s="141" t="s">
        <v>166</v>
      </c>
      <c r="P21" s="289" t="s">
        <v>180</v>
      </c>
      <c r="Q21" s="290"/>
      <c r="R21" s="290"/>
      <c r="S21" s="290"/>
      <c r="T21" s="290"/>
      <c r="U21" s="290"/>
      <c r="V21" s="290"/>
      <c r="W21" s="290"/>
      <c r="X21" s="290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7" t="s">
        <v>168</v>
      </c>
      <c r="G22" s="288"/>
      <c r="H22" s="288"/>
      <c r="I22" s="288"/>
      <c r="J22" s="288"/>
      <c r="K22" s="288"/>
      <c r="L22" s="288"/>
      <c r="M22" s="288"/>
      <c r="N22" s="39"/>
      <c r="O22" s="142" t="s">
        <v>166</v>
      </c>
      <c r="P22" s="289" t="s">
        <v>169</v>
      </c>
      <c r="Q22" s="290"/>
      <c r="R22" s="290"/>
      <c r="S22" s="290"/>
      <c r="T22" s="290"/>
      <c r="U22" s="290"/>
      <c r="V22" s="290"/>
      <c r="W22" s="290"/>
      <c r="X22" s="290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2" t="s">
        <v>429</v>
      </c>
      <c r="G23" s="293"/>
      <c r="H23" s="293"/>
      <c r="I23" s="293"/>
      <c r="J23" s="293"/>
      <c r="K23" s="293"/>
      <c r="L23" s="293"/>
      <c r="M23" s="293"/>
      <c r="N23" s="293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1" t="s">
        <v>253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137"/>
      <c r="Z35" s="134"/>
    </row>
    <row r="36" spans="1:26" ht="38.25" hidden="1" customHeight="1">
      <c r="A36" s="38"/>
      <c r="B36" s="134"/>
      <c r="C36" s="135"/>
      <c r="D36" s="136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137"/>
      <c r="Z36" s="134"/>
    </row>
    <row r="37" spans="1:26" ht="9.75" hidden="1" customHeight="1">
      <c r="A37" s="38"/>
      <c r="B37" s="134"/>
      <c r="C37" s="135"/>
      <c r="D37" s="136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137"/>
      <c r="Z37" s="134"/>
    </row>
    <row r="38" spans="1:26" ht="51" hidden="1" customHeight="1">
      <c r="A38" s="38"/>
      <c r="B38" s="134"/>
      <c r="C38" s="135"/>
      <c r="D38" s="136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137"/>
      <c r="Z38" s="134"/>
    </row>
    <row r="39" spans="1:26" ht="15" hidden="1" customHeight="1">
      <c r="A39" s="38"/>
      <c r="B39" s="134"/>
      <c r="C39" s="135"/>
      <c r="D39" s="136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137"/>
      <c r="Z39" s="134"/>
    </row>
    <row r="40" spans="1:26" ht="12" hidden="1" customHeight="1">
      <c r="A40" s="38"/>
      <c r="B40" s="134"/>
      <c r="C40" s="135"/>
      <c r="D40" s="136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6" t="s">
        <v>170</v>
      </c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137"/>
      <c r="Z46" s="134"/>
    </row>
    <row r="47" spans="1:26" ht="37.5" hidden="1" customHeight="1">
      <c r="A47" s="38"/>
      <c r="B47" s="134"/>
      <c r="C47" s="135"/>
      <c r="D47" s="13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137"/>
      <c r="Z47" s="134"/>
    </row>
    <row r="48" spans="1:26" ht="24" hidden="1" customHeight="1">
      <c r="A48" s="38"/>
      <c r="B48" s="134"/>
      <c r="C48" s="135"/>
      <c r="D48" s="13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137"/>
      <c r="Z48" s="134"/>
    </row>
    <row r="49" spans="1:26" ht="51" hidden="1" customHeight="1">
      <c r="A49" s="38"/>
      <c r="B49" s="134"/>
      <c r="C49" s="135"/>
      <c r="D49" s="13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137"/>
      <c r="Z49" s="134"/>
    </row>
    <row r="50" spans="1:26" ht="15" hidden="1">
      <c r="A50" s="38"/>
      <c r="B50" s="134"/>
      <c r="C50" s="135"/>
      <c r="D50" s="13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137"/>
      <c r="Z50" s="134"/>
    </row>
    <row r="51" spans="1:26" ht="15" hidden="1">
      <c r="A51" s="38"/>
      <c r="B51" s="134"/>
      <c r="C51" s="135"/>
      <c r="D51" s="13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137"/>
      <c r="Z51" s="134"/>
    </row>
    <row r="52" spans="1:26" ht="15" hidden="1">
      <c r="A52" s="38"/>
      <c r="B52" s="134"/>
      <c r="C52" s="135"/>
      <c r="D52" s="13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137"/>
      <c r="Z52" s="134"/>
    </row>
    <row r="53" spans="1:26" ht="15" hidden="1">
      <c r="A53" s="38"/>
      <c r="B53" s="134"/>
      <c r="C53" s="135"/>
      <c r="D53" s="13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137"/>
      <c r="Z53" s="134"/>
    </row>
    <row r="54" spans="1:26" ht="15" hidden="1">
      <c r="A54" s="38"/>
      <c r="B54" s="134"/>
      <c r="C54" s="135"/>
      <c r="D54" s="13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137"/>
      <c r="Z54" s="134"/>
    </row>
    <row r="55" spans="1:26" ht="15" hidden="1">
      <c r="A55" s="38"/>
      <c r="B55" s="134"/>
      <c r="C55" s="135"/>
      <c r="D55" s="13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137"/>
      <c r="Z55" s="134"/>
    </row>
    <row r="56" spans="1:26" ht="25.5" hidden="1" customHeight="1">
      <c r="A56" s="38"/>
      <c r="B56" s="134"/>
      <c r="C56" s="135"/>
      <c r="D56" s="139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137"/>
      <c r="Z56" s="134"/>
    </row>
    <row r="57" spans="1:26" ht="15" hidden="1">
      <c r="A57" s="38"/>
      <c r="B57" s="134"/>
      <c r="C57" s="135"/>
      <c r="D57" s="139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4" t="s">
        <v>224</v>
      </c>
      <c r="F59" s="294"/>
      <c r="G59" s="294"/>
      <c r="H59" s="294"/>
      <c r="I59" s="294"/>
      <c r="J59" s="294"/>
      <c r="K59" s="280" t="s">
        <v>221</v>
      </c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137"/>
      <c r="Z59" s="134"/>
    </row>
    <row r="60" spans="1:26" ht="15" hidden="1" customHeight="1">
      <c r="A60" s="38"/>
      <c r="B60" s="134"/>
      <c r="C60" s="135"/>
      <c r="D60" s="136"/>
      <c r="E60" s="277" t="s">
        <v>146</v>
      </c>
      <c r="F60" s="277"/>
      <c r="G60" s="277"/>
      <c r="H60" s="277"/>
      <c r="I60" s="277"/>
      <c r="J60" s="277"/>
      <c r="K60" s="280" t="s">
        <v>223</v>
      </c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5" t="s">
        <v>154</v>
      </c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137"/>
      <c r="Z71" s="134"/>
    </row>
    <row r="72" spans="1:26" ht="7.5" customHeight="1">
      <c r="A72" s="38"/>
      <c r="B72" s="134"/>
      <c r="C72" s="135"/>
      <c r="D72" s="136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137"/>
      <c r="Z72" s="134"/>
    </row>
    <row r="73" spans="1:26" ht="15">
      <c r="A73" s="38"/>
      <c r="B73" s="134"/>
      <c r="C73" s="135"/>
      <c r="D73" s="136"/>
      <c r="E73" s="296" t="s">
        <v>255</v>
      </c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137"/>
      <c r="Z73" s="134"/>
    </row>
    <row r="74" spans="1:26" ht="15">
      <c r="A74" s="38"/>
      <c r="B74" s="134"/>
      <c r="C74" s="135"/>
      <c r="D74" s="13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137"/>
      <c r="Z74" s="134"/>
    </row>
    <row r="75" spans="1:26" ht="4.5" customHeight="1">
      <c r="A75" s="38"/>
      <c r="B75" s="134"/>
      <c r="C75" s="135"/>
      <c r="D75" s="13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98" t="s">
        <v>257</v>
      </c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98" t="s">
        <v>259</v>
      </c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137"/>
      <c r="Z80" s="134"/>
    </row>
    <row r="81" spans="1:26" ht="15">
      <c r="A81" s="38"/>
      <c r="B81" s="134"/>
      <c r="C81" s="135"/>
      <c r="D81" s="136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137"/>
      <c r="Z81" s="134"/>
    </row>
    <row r="82" spans="1:26" ht="15">
      <c r="A82" s="38"/>
      <c r="B82" s="134"/>
      <c r="C82" s="135"/>
      <c r="D82" s="136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137"/>
      <c r="Z82" s="134"/>
    </row>
    <row r="83" spans="1:26" ht="15">
      <c r="A83" s="38"/>
      <c r="B83" s="134"/>
      <c r="C83" s="135"/>
      <c r="D83" s="136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2"/>
      <c r="F86" s="272"/>
      <c r="G86" s="272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7" t="s">
        <v>222</v>
      </c>
      <c r="F87" s="277"/>
      <c r="G87" s="277"/>
      <c r="H87" s="277"/>
      <c r="I87" s="277"/>
      <c r="J87" s="277"/>
      <c r="K87" s="280" t="s">
        <v>230</v>
      </c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137"/>
      <c r="Z87" s="134"/>
    </row>
    <row r="88" spans="1:26" ht="15" hidden="1" customHeight="1">
      <c r="A88" s="38"/>
      <c r="B88" s="134"/>
      <c r="C88" s="135"/>
      <c r="D88" s="136"/>
      <c r="E88" s="274"/>
      <c r="F88" s="274"/>
      <c r="G88" s="274"/>
      <c r="H88" s="274"/>
      <c r="I88" s="274"/>
      <c r="J88" s="274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137"/>
      <c r="Z88" s="134"/>
    </row>
    <row r="89" spans="1:26" ht="15" hidden="1" customHeight="1">
      <c r="A89" s="38"/>
      <c r="B89" s="134"/>
      <c r="C89" s="135"/>
      <c r="D89" s="136"/>
      <c r="E89" s="297" t="s">
        <v>231</v>
      </c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137"/>
      <c r="Z89" s="134"/>
    </row>
    <row r="90" spans="1:26" ht="15" hidden="1">
      <c r="A90" s="38"/>
      <c r="B90" s="134"/>
      <c r="C90" s="135"/>
      <c r="D90" s="136"/>
      <c r="E90" s="277" t="s">
        <v>232</v>
      </c>
      <c r="F90" s="277"/>
      <c r="G90" s="277"/>
      <c r="H90" s="277"/>
      <c r="I90" s="277"/>
      <c r="J90" s="277"/>
      <c r="K90" s="278" t="s">
        <v>238</v>
      </c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137"/>
      <c r="Z90" s="134"/>
    </row>
    <row r="91" spans="1:26" ht="15" hidden="1">
      <c r="A91" s="38"/>
      <c r="B91" s="134"/>
      <c r="C91" s="135"/>
      <c r="D91" s="136"/>
      <c r="E91" s="277" t="s">
        <v>233</v>
      </c>
      <c r="F91" s="277"/>
      <c r="G91" s="277"/>
      <c r="H91" s="277"/>
      <c r="I91" s="277"/>
      <c r="J91" s="277"/>
      <c r="K91" s="279" t="s">
        <v>239</v>
      </c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7" t="s">
        <v>232</v>
      </c>
      <c r="F93" s="277"/>
      <c r="G93" s="277"/>
      <c r="H93" s="277"/>
      <c r="I93" s="277"/>
      <c r="J93" s="277"/>
      <c r="K93" s="278" t="s">
        <v>415</v>
      </c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137"/>
      <c r="Z93" s="134"/>
    </row>
    <row r="94" spans="1:26" ht="15" hidden="1">
      <c r="A94" s="38"/>
      <c r="B94" s="134"/>
      <c r="C94" s="135"/>
      <c r="D94" s="136"/>
      <c r="E94" s="277" t="s">
        <v>233</v>
      </c>
      <c r="F94" s="277"/>
      <c r="G94" s="277"/>
      <c r="H94" s="277"/>
      <c r="I94" s="277"/>
      <c r="J94" s="277"/>
      <c r="K94" s="279" t="s">
        <v>416</v>
      </c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6" t="s">
        <v>171</v>
      </c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1" t="s">
        <v>172</v>
      </c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1" t="s">
        <v>174</v>
      </c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RmQXSI2OrXEcOJEcaNhxRYONtAnAjxEhw7BDLdWi1pivLqBO6T5bouKhXKp8FBoxWKTBaxhhd7c9/H9b+F/IiQ==" saltValue="wQlx/nWwi+UMAIfP434WDA==" spinCount="100000" sheet="1" objects="1" scenarios="1" formatColumns="0" formatRows="0" autoFilter="0"/>
  <dataConsolidate leftLabels="1" link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03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1961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1565</v>
      </c>
      <c r="L2" s="1" t="s">
        <v>1566</v>
      </c>
      <c r="Q2" s="1" t="s">
        <v>1567</v>
      </c>
      <c r="R2" s="1" t="s">
        <v>1568</v>
      </c>
      <c r="S2" s="1" t="s">
        <v>1962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1962</v>
      </c>
    </row>
    <row r="4" spans="1:19">
      <c r="A4" s="1">
        <v>3</v>
      </c>
      <c r="B4" s="1" t="s">
        <v>1558</v>
      </c>
      <c r="C4" s="1" t="s">
        <v>76</v>
      </c>
      <c r="H4" s="1" t="s">
        <v>1575</v>
      </c>
      <c r="I4" s="1" t="s">
        <v>1576</v>
      </c>
      <c r="J4" s="1" t="s">
        <v>1577</v>
      </c>
      <c r="K4" s="1" t="s">
        <v>1945</v>
      </c>
      <c r="Q4" s="1" t="s">
        <v>1560</v>
      </c>
      <c r="R4" s="1" t="s">
        <v>1561</v>
      </c>
      <c r="S4" s="1" t="s">
        <v>1962</v>
      </c>
    </row>
    <row r="5" spans="1:19">
      <c r="A5" s="1">
        <v>4</v>
      </c>
      <c r="B5" s="1" t="s">
        <v>1558</v>
      </c>
      <c r="C5" s="1" t="s">
        <v>76</v>
      </c>
      <c r="H5" s="1" t="s">
        <v>1927</v>
      </c>
      <c r="I5" s="1" t="s">
        <v>1928</v>
      </c>
      <c r="J5" s="1" t="s">
        <v>1929</v>
      </c>
      <c r="K5" s="1" t="s">
        <v>1946</v>
      </c>
      <c r="Q5" s="1" t="s">
        <v>1567</v>
      </c>
      <c r="R5" s="1" t="s">
        <v>1568</v>
      </c>
      <c r="S5" s="1" t="s">
        <v>1962</v>
      </c>
    </row>
    <row r="6" spans="1:19">
      <c r="A6" s="1">
        <v>5</v>
      </c>
      <c r="B6" s="1" t="s">
        <v>1558</v>
      </c>
      <c r="C6" s="1" t="s">
        <v>76</v>
      </c>
      <c r="H6" s="1" t="s">
        <v>1579</v>
      </c>
      <c r="I6" s="1" t="s">
        <v>1580</v>
      </c>
      <c r="J6" s="1" t="s">
        <v>1581</v>
      </c>
      <c r="K6" s="1" t="s">
        <v>1582</v>
      </c>
      <c r="Q6" s="1" t="s">
        <v>1560</v>
      </c>
      <c r="R6" s="1" t="s">
        <v>1561</v>
      </c>
      <c r="S6" s="1" t="s">
        <v>1962</v>
      </c>
    </row>
    <row r="7" spans="1:19">
      <c r="A7" s="1">
        <v>6</v>
      </c>
      <c r="B7" s="1" t="s">
        <v>1558</v>
      </c>
      <c r="C7" s="1" t="s">
        <v>76</v>
      </c>
      <c r="H7" s="1" t="s">
        <v>1583</v>
      </c>
      <c r="I7" s="1" t="s">
        <v>1584</v>
      </c>
      <c r="J7" s="1" t="s">
        <v>1585</v>
      </c>
      <c r="K7" s="1" t="s">
        <v>1586</v>
      </c>
      <c r="Q7" s="1" t="s">
        <v>1567</v>
      </c>
      <c r="R7" s="1" t="s">
        <v>1568</v>
      </c>
      <c r="S7" s="1" t="s">
        <v>1962</v>
      </c>
    </row>
    <row r="8" spans="1:19">
      <c r="A8" s="1">
        <v>7</v>
      </c>
      <c r="B8" s="1" t="s">
        <v>1558</v>
      </c>
      <c r="C8" s="1" t="s">
        <v>76</v>
      </c>
      <c r="H8" s="1" t="s">
        <v>1587</v>
      </c>
      <c r="I8" s="1" t="s">
        <v>1588</v>
      </c>
      <c r="J8" s="1" t="s">
        <v>1589</v>
      </c>
      <c r="K8" s="1" t="s">
        <v>1590</v>
      </c>
      <c r="Q8" s="1" t="s">
        <v>1560</v>
      </c>
      <c r="R8" s="1" t="s">
        <v>1561</v>
      </c>
      <c r="S8" s="1" t="s">
        <v>1962</v>
      </c>
    </row>
    <row r="9" spans="1:19">
      <c r="A9" s="1">
        <v>8</v>
      </c>
      <c r="B9" s="1" t="s">
        <v>1558</v>
      </c>
      <c r="C9" s="1" t="s">
        <v>76</v>
      </c>
      <c r="H9" s="1" t="s">
        <v>1593</v>
      </c>
      <c r="I9" s="1" t="s">
        <v>1594</v>
      </c>
      <c r="J9" s="1" t="s">
        <v>1595</v>
      </c>
      <c r="K9" s="1" t="s">
        <v>1596</v>
      </c>
      <c r="Q9" s="1" t="s">
        <v>1567</v>
      </c>
      <c r="R9" s="1" t="s">
        <v>1568</v>
      </c>
      <c r="S9" s="1" t="s">
        <v>1962</v>
      </c>
    </row>
    <row r="10" spans="1:19">
      <c r="A10" s="1">
        <v>9</v>
      </c>
      <c r="B10" s="1" t="s">
        <v>1558</v>
      </c>
      <c r="C10" s="1" t="s">
        <v>76</v>
      </c>
      <c r="H10" s="1" t="s">
        <v>1597</v>
      </c>
      <c r="I10" s="1" t="s">
        <v>1598</v>
      </c>
      <c r="J10" s="1" t="s">
        <v>1599</v>
      </c>
      <c r="K10" s="1" t="s">
        <v>1600</v>
      </c>
      <c r="Q10" s="1" t="s">
        <v>1560</v>
      </c>
      <c r="R10" s="1" t="s">
        <v>1561</v>
      </c>
      <c r="S10" s="1" t="s">
        <v>1962</v>
      </c>
    </row>
    <row r="11" spans="1:19">
      <c r="A11" s="1">
        <v>10</v>
      </c>
      <c r="B11" s="1" t="s">
        <v>1558</v>
      </c>
      <c r="C11" s="1" t="s">
        <v>76</v>
      </c>
      <c r="H11" s="1" t="s">
        <v>1601</v>
      </c>
      <c r="I11" s="1" t="s">
        <v>1602</v>
      </c>
      <c r="J11" s="1" t="s">
        <v>1603</v>
      </c>
      <c r="K11" s="1" t="s">
        <v>1586</v>
      </c>
      <c r="L11" s="1" t="s">
        <v>1604</v>
      </c>
      <c r="Q11" s="1" t="s">
        <v>1567</v>
      </c>
      <c r="R11" s="1" t="s">
        <v>1568</v>
      </c>
      <c r="S11" s="1" t="s">
        <v>1962</v>
      </c>
    </row>
    <row r="12" spans="1:19">
      <c r="A12" s="1">
        <v>11</v>
      </c>
      <c r="B12" s="1" t="s">
        <v>1558</v>
      </c>
      <c r="C12" s="1" t="s">
        <v>76</v>
      </c>
      <c r="H12" s="1" t="s">
        <v>1605</v>
      </c>
      <c r="I12" s="1" t="s">
        <v>1606</v>
      </c>
      <c r="J12" s="1" t="s">
        <v>1607</v>
      </c>
      <c r="K12" s="1" t="s">
        <v>1608</v>
      </c>
      <c r="Q12" s="1" t="s">
        <v>1560</v>
      </c>
      <c r="R12" s="1" t="s">
        <v>1561</v>
      </c>
      <c r="S12" s="1" t="s">
        <v>1962</v>
      </c>
    </row>
    <row r="13" spans="1:19">
      <c r="A13" s="1">
        <v>12</v>
      </c>
      <c r="B13" s="1" t="s">
        <v>1558</v>
      </c>
      <c r="C13" s="1" t="s">
        <v>76</v>
      </c>
      <c r="H13" s="1" t="s">
        <v>1611</v>
      </c>
      <c r="I13" s="1" t="s">
        <v>1612</v>
      </c>
      <c r="J13" s="1" t="s">
        <v>1613</v>
      </c>
      <c r="K13" s="1" t="s">
        <v>1614</v>
      </c>
      <c r="L13" s="1" t="s">
        <v>1615</v>
      </c>
      <c r="Q13" s="1" t="s">
        <v>1560</v>
      </c>
      <c r="R13" s="1" t="s">
        <v>1561</v>
      </c>
      <c r="S13" s="1" t="s">
        <v>1962</v>
      </c>
    </row>
    <row r="14" spans="1:19">
      <c r="A14" s="1">
        <v>13</v>
      </c>
      <c r="B14" s="1" t="s">
        <v>1558</v>
      </c>
      <c r="C14" s="1" t="s">
        <v>76</v>
      </c>
      <c r="H14" s="1" t="s">
        <v>1616</v>
      </c>
      <c r="I14" s="1" t="s">
        <v>1617</v>
      </c>
      <c r="J14" s="1" t="s">
        <v>1618</v>
      </c>
      <c r="K14" s="1" t="s">
        <v>1619</v>
      </c>
      <c r="Q14" s="1" t="s">
        <v>1560</v>
      </c>
      <c r="R14" s="1" t="s">
        <v>1561</v>
      </c>
      <c r="S14" s="1" t="s">
        <v>1962</v>
      </c>
    </row>
    <row r="15" spans="1:19">
      <c r="A15" s="1">
        <v>14</v>
      </c>
      <c r="B15" s="1" t="s">
        <v>1558</v>
      </c>
      <c r="C15" s="1" t="s">
        <v>76</v>
      </c>
      <c r="H15" s="1" t="s">
        <v>1620</v>
      </c>
      <c r="I15" s="1" t="s">
        <v>1621</v>
      </c>
      <c r="J15" s="1" t="s">
        <v>1622</v>
      </c>
      <c r="K15" s="1" t="s">
        <v>1623</v>
      </c>
      <c r="Q15" s="1" t="s">
        <v>1560</v>
      </c>
      <c r="R15" s="1" t="s">
        <v>1561</v>
      </c>
      <c r="S15" s="1" t="s">
        <v>1962</v>
      </c>
    </row>
    <row r="16" spans="1:19">
      <c r="A16" s="1">
        <v>15</v>
      </c>
      <c r="B16" s="1" t="s">
        <v>1558</v>
      </c>
      <c r="C16" s="1" t="s">
        <v>76</v>
      </c>
      <c r="H16" s="1" t="s">
        <v>1624</v>
      </c>
      <c r="I16" s="1" t="s">
        <v>1625</v>
      </c>
      <c r="J16" s="1" t="s">
        <v>1626</v>
      </c>
      <c r="K16" s="1" t="s">
        <v>1582</v>
      </c>
      <c r="Q16" s="1" t="s">
        <v>1560</v>
      </c>
      <c r="R16" s="1" t="s">
        <v>1561</v>
      </c>
      <c r="S16" s="1" t="s">
        <v>1962</v>
      </c>
    </row>
    <row r="17" spans="1:19">
      <c r="A17" s="1">
        <v>16</v>
      </c>
      <c r="B17" s="1" t="s">
        <v>1558</v>
      </c>
      <c r="C17" s="1" t="s">
        <v>76</v>
      </c>
      <c r="H17" s="1" t="s">
        <v>1627</v>
      </c>
      <c r="I17" s="1" t="s">
        <v>1628</v>
      </c>
      <c r="J17" s="1" t="s">
        <v>1629</v>
      </c>
      <c r="K17" s="1" t="s">
        <v>1630</v>
      </c>
      <c r="Q17" s="1" t="s">
        <v>1567</v>
      </c>
      <c r="R17" s="1" t="s">
        <v>1568</v>
      </c>
      <c r="S17" s="1" t="s">
        <v>1962</v>
      </c>
    </row>
    <row r="18" spans="1:19">
      <c r="A18" s="1">
        <v>17</v>
      </c>
      <c r="B18" s="1" t="s">
        <v>1558</v>
      </c>
      <c r="C18" s="1" t="s">
        <v>76</v>
      </c>
      <c r="H18" s="1" t="s">
        <v>1631</v>
      </c>
      <c r="I18" s="1" t="s">
        <v>1632</v>
      </c>
      <c r="J18" s="1" t="s">
        <v>1633</v>
      </c>
      <c r="K18" s="1" t="s">
        <v>1634</v>
      </c>
      <c r="Q18" s="1" t="s">
        <v>1560</v>
      </c>
      <c r="R18" s="1" t="s">
        <v>1561</v>
      </c>
      <c r="S18" s="1" t="s">
        <v>1962</v>
      </c>
    </row>
    <row r="19" spans="1:19">
      <c r="A19" s="1">
        <v>18</v>
      </c>
      <c r="B19" s="1" t="s">
        <v>1558</v>
      </c>
      <c r="C19" s="1" t="s">
        <v>76</v>
      </c>
      <c r="H19" s="1" t="s">
        <v>1635</v>
      </c>
      <c r="I19" s="1" t="s">
        <v>1636</v>
      </c>
      <c r="J19" s="1" t="s">
        <v>1637</v>
      </c>
      <c r="K19" s="1" t="s">
        <v>1638</v>
      </c>
      <c r="Q19" s="1" t="s">
        <v>1560</v>
      </c>
      <c r="R19" s="1" t="s">
        <v>1561</v>
      </c>
      <c r="S19" s="1" t="s">
        <v>1962</v>
      </c>
    </row>
    <row r="20" spans="1:19">
      <c r="A20" s="1">
        <v>19</v>
      </c>
      <c r="B20" s="1" t="s">
        <v>1558</v>
      </c>
      <c r="C20" s="1" t="s">
        <v>76</v>
      </c>
      <c r="H20" s="1" t="s">
        <v>1639</v>
      </c>
      <c r="I20" s="1" t="s">
        <v>1640</v>
      </c>
      <c r="J20" s="1" t="s">
        <v>1641</v>
      </c>
      <c r="K20" s="1" t="s">
        <v>1642</v>
      </c>
      <c r="Q20" s="1" t="s">
        <v>1560</v>
      </c>
      <c r="R20" s="1" t="s">
        <v>1561</v>
      </c>
      <c r="S20" s="1" t="s">
        <v>1962</v>
      </c>
    </row>
    <row r="21" spans="1:19">
      <c r="A21" s="1">
        <v>20</v>
      </c>
      <c r="B21" s="1" t="s">
        <v>1558</v>
      </c>
      <c r="C21" s="1" t="s">
        <v>76</v>
      </c>
      <c r="H21" s="1" t="s">
        <v>1643</v>
      </c>
      <c r="I21" s="1" t="s">
        <v>1644</v>
      </c>
      <c r="J21" s="1" t="s">
        <v>1645</v>
      </c>
      <c r="K21" s="1" t="s">
        <v>1646</v>
      </c>
      <c r="Q21" s="1" t="s">
        <v>1647</v>
      </c>
      <c r="R21" s="1" t="s">
        <v>1648</v>
      </c>
      <c r="S21" s="1" t="s">
        <v>1962</v>
      </c>
    </row>
    <row r="22" spans="1:19">
      <c r="A22" s="1">
        <v>21</v>
      </c>
      <c r="B22" s="1" t="s">
        <v>1558</v>
      </c>
      <c r="C22" s="1" t="s">
        <v>76</v>
      </c>
      <c r="H22" s="1" t="s">
        <v>1649</v>
      </c>
      <c r="I22" s="1" t="s">
        <v>1650</v>
      </c>
      <c r="J22" s="1" t="s">
        <v>1651</v>
      </c>
      <c r="K22" s="1" t="s">
        <v>1652</v>
      </c>
      <c r="Q22" s="1" t="s">
        <v>1567</v>
      </c>
      <c r="R22" s="1" t="s">
        <v>1568</v>
      </c>
      <c r="S22" s="1" t="s">
        <v>1962</v>
      </c>
    </row>
    <row r="23" spans="1:19">
      <c r="A23" s="1">
        <v>22</v>
      </c>
      <c r="B23" s="1" t="s">
        <v>1558</v>
      </c>
      <c r="C23" s="1" t="s">
        <v>76</v>
      </c>
      <c r="H23" s="1" t="s">
        <v>1653</v>
      </c>
      <c r="I23" s="1" t="s">
        <v>1654</v>
      </c>
      <c r="J23" s="1" t="s">
        <v>1655</v>
      </c>
      <c r="K23" s="1" t="s">
        <v>1656</v>
      </c>
      <c r="Q23" s="1" t="s">
        <v>1567</v>
      </c>
      <c r="R23" s="1" t="s">
        <v>1568</v>
      </c>
      <c r="S23" s="1" t="s">
        <v>1962</v>
      </c>
    </row>
    <row r="24" spans="1:19">
      <c r="A24" s="1">
        <v>23</v>
      </c>
      <c r="B24" s="1" t="s">
        <v>1558</v>
      </c>
      <c r="C24" s="1" t="s">
        <v>76</v>
      </c>
      <c r="H24" s="1" t="s">
        <v>1657</v>
      </c>
      <c r="I24" s="1" t="s">
        <v>1658</v>
      </c>
      <c r="J24" s="1" t="s">
        <v>1659</v>
      </c>
      <c r="K24" s="1" t="s">
        <v>1609</v>
      </c>
      <c r="L24" s="1" t="s">
        <v>1660</v>
      </c>
      <c r="Q24" s="1" t="s">
        <v>1560</v>
      </c>
      <c r="R24" s="1" t="s">
        <v>1561</v>
      </c>
      <c r="S24" s="1" t="s">
        <v>1962</v>
      </c>
    </row>
    <row r="25" spans="1:19">
      <c r="A25" s="1">
        <v>24</v>
      </c>
      <c r="B25" s="1" t="s">
        <v>1558</v>
      </c>
      <c r="C25" s="1" t="s">
        <v>76</v>
      </c>
      <c r="H25" s="1" t="s">
        <v>1661</v>
      </c>
      <c r="I25" s="1" t="s">
        <v>1662</v>
      </c>
      <c r="J25" s="1" t="s">
        <v>1663</v>
      </c>
      <c r="K25" s="1" t="s">
        <v>1623</v>
      </c>
      <c r="Q25" s="1" t="s">
        <v>1560</v>
      </c>
      <c r="R25" s="1" t="s">
        <v>1561</v>
      </c>
      <c r="S25" s="1" t="s">
        <v>1962</v>
      </c>
    </row>
    <row r="26" spans="1:19">
      <c r="A26" s="1">
        <v>25</v>
      </c>
      <c r="B26" s="1" t="s">
        <v>1558</v>
      </c>
      <c r="C26" s="1" t="s">
        <v>76</v>
      </c>
      <c r="H26" s="1" t="s">
        <v>1664</v>
      </c>
      <c r="I26" s="1" t="s">
        <v>1665</v>
      </c>
      <c r="J26" s="1" t="s">
        <v>1666</v>
      </c>
      <c r="K26" s="1" t="s">
        <v>1667</v>
      </c>
      <c r="Q26" s="1" t="s">
        <v>1560</v>
      </c>
      <c r="R26" s="1" t="s">
        <v>1561</v>
      </c>
      <c r="S26" s="1" t="s">
        <v>1962</v>
      </c>
    </row>
    <row r="27" spans="1:19">
      <c r="A27" s="1">
        <v>26</v>
      </c>
      <c r="B27" s="1" t="s">
        <v>1558</v>
      </c>
      <c r="C27" s="1" t="s">
        <v>76</v>
      </c>
      <c r="H27" s="1" t="s">
        <v>1668</v>
      </c>
      <c r="I27" s="1" t="s">
        <v>1669</v>
      </c>
      <c r="J27" s="1" t="s">
        <v>1670</v>
      </c>
      <c r="K27" s="1" t="s">
        <v>1619</v>
      </c>
      <c r="L27" s="1" t="s">
        <v>1671</v>
      </c>
      <c r="Q27" s="1" t="s">
        <v>1672</v>
      </c>
      <c r="R27" s="1" t="s">
        <v>1673</v>
      </c>
      <c r="S27" s="1" t="s">
        <v>1962</v>
      </c>
    </row>
    <row r="28" spans="1:19">
      <c r="A28" s="1">
        <v>27</v>
      </c>
      <c r="B28" s="1" t="s">
        <v>1558</v>
      </c>
      <c r="C28" s="1" t="s">
        <v>76</v>
      </c>
      <c r="H28" s="1" t="s">
        <v>1668</v>
      </c>
      <c r="I28" s="1" t="s">
        <v>1669</v>
      </c>
      <c r="J28" s="1" t="s">
        <v>1670</v>
      </c>
      <c r="K28" s="1" t="s">
        <v>1619</v>
      </c>
      <c r="L28" s="1" t="s">
        <v>1671</v>
      </c>
      <c r="Q28" s="1" t="s">
        <v>1573</v>
      </c>
      <c r="R28" s="1" t="s">
        <v>1574</v>
      </c>
      <c r="S28" s="1" t="s">
        <v>1962</v>
      </c>
    </row>
    <row r="29" spans="1:19">
      <c r="A29" s="1">
        <v>28</v>
      </c>
      <c r="B29" s="1" t="s">
        <v>1558</v>
      </c>
      <c r="C29" s="1" t="s">
        <v>76</v>
      </c>
      <c r="H29" s="1" t="s">
        <v>1668</v>
      </c>
      <c r="I29" s="1" t="s">
        <v>1669</v>
      </c>
      <c r="J29" s="1" t="s">
        <v>1670</v>
      </c>
      <c r="K29" s="1" t="s">
        <v>1619</v>
      </c>
      <c r="L29" s="1" t="s">
        <v>1671</v>
      </c>
      <c r="Q29" s="1" t="s">
        <v>1567</v>
      </c>
      <c r="R29" s="1" t="s">
        <v>1568</v>
      </c>
      <c r="S29" s="1" t="s">
        <v>1962</v>
      </c>
    </row>
    <row r="30" spans="1:19">
      <c r="A30" s="1">
        <v>29</v>
      </c>
      <c r="B30" s="1" t="s">
        <v>1558</v>
      </c>
      <c r="C30" s="1" t="s">
        <v>76</v>
      </c>
      <c r="H30" s="1" t="s">
        <v>1953</v>
      </c>
      <c r="I30" s="1" t="s">
        <v>1954</v>
      </c>
      <c r="J30" s="1" t="s">
        <v>1955</v>
      </c>
      <c r="K30" s="1" t="s">
        <v>1805</v>
      </c>
      <c r="Q30" s="1" t="s">
        <v>1866</v>
      </c>
      <c r="R30" s="1" t="s">
        <v>1867</v>
      </c>
      <c r="S30" s="1" t="s">
        <v>1962</v>
      </c>
    </row>
    <row r="31" spans="1:19">
      <c r="A31" s="1">
        <v>30</v>
      </c>
      <c r="B31" s="1" t="s">
        <v>1558</v>
      </c>
      <c r="C31" s="1" t="s">
        <v>76</v>
      </c>
      <c r="H31" s="1" t="s">
        <v>1675</v>
      </c>
      <c r="I31" s="1" t="s">
        <v>1676</v>
      </c>
      <c r="J31" s="1" t="s">
        <v>1677</v>
      </c>
      <c r="K31" s="1" t="s">
        <v>1678</v>
      </c>
      <c r="Q31" s="1" t="s">
        <v>1567</v>
      </c>
      <c r="R31" s="1" t="s">
        <v>1568</v>
      </c>
      <c r="S31" s="1" t="s">
        <v>1962</v>
      </c>
    </row>
    <row r="32" spans="1:19">
      <c r="A32" s="1">
        <v>31</v>
      </c>
      <c r="B32" s="1" t="s">
        <v>1558</v>
      </c>
      <c r="C32" s="1" t="s">
        <v>76</v>
      </c>
      <c r="H32" s="1" t="s">
        <v>1679</v>
      </c>
      <c r="I32" s="1" t="s">
        <v>1680</v>
      </c>
      <c r="J32" s="1" t="s">
        <v>1681</v>
      </c>
      <c r="K32" s="1" t="s">
        <v>1682</v>
      </c>
      <c r="Q32" s="1" t="s">
        <v>1560</v>
      </c>
      <c r="R32" s="1" t="s">
        <v>1561</v>
      </c>
      <c r="S32" s="1" t="s">
        <v>1962</v>
      </c>
    </row>
    <row r="33" spans="1:19">
      <c r="A33" s="1">
        <v>32</v>
      </c>
      <c r="B33" s="1" t="s">
        <v>1558</v>
      </c>
      <c r="C33" s="1" t="s">
        <v>76</v>
      </c>
      <c r="H33" s="1" t="s">
        <v>1683</v>
      </c>
      <c r="I33" s="1" t="s">
        <v>1684</v>
      </c>
      <c r="J33" s="1" t="s">
        <v>1685</v>
      </c>
      <c r="K33" s="1" t="s">
        <v>1682</v>
      </c>
      <c r="Q33" s="1" t="s">
        <v>1567</v>
      </c>
      <c r="R33" s="1" t="s">
        <v>1568</v>
      </c>
      <c r="S33" s="1" t="s">
        <v>1962</v>
      </c>
    </row>
    <row r="34" spans="1:19">
      <c r="A34" s="1">
        <v>33</v>
      </c>
      <c r="B34" s="1" t="s">
        <v>1558</v>
      </c>
      <c r="C34" s="1" t="s">
        <v>76</v>
      </c>
      <c r="H34" s="1" t="s">
        <v>1686</v>
      </c>
      <c r="I34" s="1" t="s">
        <v>1687</v>
      </c>
      <c r="J34" s="1" t="s">
        <v>1688</v>
      </c>
      <c r="K34" s="1" t="s">
        <v>1689</v>
      </c>
      <c r="Q34" s="1" t="s">
        <v>1560</v>
      </c>
      <c r="R34" s="1" t="s">
        <v>1561</v>
      </c>
      <c r="S34" s="1" t="s">
        <v>1962</v>
      </c>
    </row>
    <row r="35" spans="1:19">
      <c r="A35" s="1">
        <v>34</v>
      </c>
      <c r="B35" s="1" t="s">
        <v>1558</v>
      </c>
      <c r="C35" s="1" t="s">
        <v>76</v>
      </c>
      <c r="H35" s="1" t="s">
        <v>1690</v>
      </c>
      <c r="I35" s="1" t="s">
        <v>1691</v>
      </c>
      <c r="J35" s="1" t="s">
        <v>1692</v>
      </c>
      <c r="K35" s="1" t="s">
        <v>1614</v>
      </c>
      <c r="L35" s="1" t="s">
        <v>1693</v>
      </c>
      <c r="Q35" s="1" t="s">
        <v>1560</v>
      </c>
      <c r="R35" s="1" t="s">
        <v>1561</v>
      </c>
      <c r="S35" s="1" t="s">
        <v>1962</v>
      </c>
    </row>
    <row r="36" spans="1:19">
      <c r="A36" s="1">
        <v>35</v>
      </c>
      <c r="B36" s="1" t="s">
        <v>1558</v>
      </c>
      <c r="C36" s="1" t="s">
        <v>76</v>
      </c>
      <c r="H36" s="1" t="s">
        <v>1694</v>
      </c>
      <c r="I36" s="1" t="s">
        <v>1695</v>
      </c>
      <c r="J36" s="1" t="s">
        <v>1696</v>
      </c>
      <c r="K36" s="1" t="s">
        <v>1578</v>
      </c>
      <c r="L36" s="1" t="s">
        <v>1697</v>
      </c>
      <c r="Q36" s="1" t="s">
        <v>1560</v>
      </c>
      <c r="R36" s="1" t="s">
        <v>1561</v>
      </c>
      <c r="S36" s="1" t="s">
        <v>1962</v>
      </c>
    </row>
    <row r="37" spans="1:19">
      <c r="A37" s="1">
        <v>36</v>
      </c>
      <c r="B37" s="1" t="s">
        <v>1558</v>
      </c>
      <c r="C37" s="1" t="s">
        <v>76</v>
      </c>
      <c r="H37" s="1" t="s">
        <v>1698</v>
      </c>
      <c r="I37" s="1" t="s">
        <v>1699</v>
      </c>
      <c r="J37" s="1" t="s">
        <v>1700</v>
      </c>
      <c r="K37" s="1" t="s">
        <v>1572</v>
      </c>
      <c r="Q37" s="1" t="s">
        <v>1567</v>
      </c>
      <c r="R37" s="1" t="s">
        <v>1568</v>
      </c>
      <c r="S37" s="1" t="s">
        <v>1962</v>
      </c>
    </row>
    <row r="38" spans="1:19">
      <c r="A38" s="1">
        <v>37</v>
      </c>
      <c r="B38" s="1" t="s">
        <v>1558</v>
      </c>
      <c r="C38" s="1" t="s">
        <v>76</v>
      </c>
      <c r="H38" s="1" t="s">
        <v>1701</v>
      </c>
      <c r="I38" s="1" t="s">
        <v>1702</v>
      </c>
      <c r="J38" s="1" t="s">
        <v>1703</v>
      </c>
      <c r="K38" s="1" t="s">
        <v>1614</v>
      </c>
      <c r="Q38" s="1" t="s">
        <v>1560</v>
      </c>
      <c r="R38" s="1" t="s">
        <v>1561</v>
      </c>
      <c r="S38" s="1" t="s">
        <v>1962</v>
      </c>
    </row>
    <row r="39" spans="1:19">
      <c r="A39" s="1">
        <v>38</v>
      </c>
      <c r="B39" s="1" t="s">
        <v>1558</v>
      </c>
      <c r="C39" s="1" t="s">
        <v>76</v>
      </c>
      <c r="H39" s="1" t="s">
        <v>1704</v>
      </c>
      <c r="I39" s="1" t="s">
        <v>1705</v>
      </c>
      <c r="J39" s="1" t="s">
        <v>1706</v>
      </c>
      <c r="K39" s="1" t="s">
        <v>1707</v>
      </c>
      <c r="L39" s="1" t="s">
        <v>1708</v>
      </c>
      <c r="Q39" s="1" t="s">
        <v>1567</v>
      </c>
      <c r="R39" s="1" t="s">
        <v>1568</v>
      </c>
      <c r="S39" s="1" t="s">
        <v>1962</v>
      </c>
    </row>
    <row r="40" spans="1:19">
      <c r="A40" s="1">
        <v>39</v>
      </c>
      <c r="B40" s="1" t="s">
        <v>1558</v>
      </c>
      <c r="C40" s="1" t="s">
        <v>76</v>
      </c>
      <c r="H40" s="1" t="s">
        <v>1979</v>
      </c>
      <c r="I40" s="1" t="s">
        <v>1980</v>
      </c>
      <c r="J40" s="1" t="s">
        <v>1981</v>
      </c>
      <c r="K40" s="1" t="s">
        <v>1982</v>
      </c>
      <c r="Q40" s="1" t="s">
        <v>1567</v>
      </c>
      <c r="R40" s="1" t="s">
        <v>1568</v>
      </c>
      <c r="S40" s="1" t="s">
        <v>1962</v>
      </c>
    </row>
    <row r="41" spans="1:19">
      <c r="A41" s="1">
        <v>40</v>
      </c>
      <c r="B41" s="1" t="s">
        <v>1558</v>
      </c>
      <c r="C41" s="1" t="s">
        <v>76</v>
      </c>
      <c r="H41" s="1" t="s">
        <v>1983</v>
      </c>
      <c r="I41" s="1" t="s">
        <v>1710</v>
      </c>
      <c r="J41" s="1" t="s">
        <v>1984</v>
      </c>
      <c r="K41" s="1" t="s">
        <v>1714</v>
      </c>
      <c r="Q41" s="1" t="s">
        <v>1567</v>
      </c>
      <c r="R41" s="1" t="s">
        <v>1568</v>
      </c>
      <c r="S41" s="1" t="s">
        <v>1962</v>
      </c>
    </row>
    <row r="42" spans="1:19">
      <c r="A42" s="1">
        <v>41</v>
      </c>
      <c r="B42" s="1" t="s">
        <v>1558</v>
      </c>
      <c r="C42" s="1" t="s">
        <v>76</v>
      </c>
      <c r="H42" s="1" t="s">
        <v>1709</v>
      </c>
      <c r="I42" s="1" t="s">
        <v>1710</v>
      </c>
      <c r="J42" s="1" t="s">
        <v>1711</v>
      </c>
      <c r="K42" s="1" t="s">
        <v>1712</v>
      </c>
      <c r="L42" s="1" t="s">
        <v>1713</v>
      </c>
      <c r="Q42" s="1" t="s">
        <v>1560</v>
      </c>
      <c r="R42" s="1" t="s">
        <v>1561</v>
      </c>
      <c r="S42" s="1" t="s">
        <v>1962</v>
      </c>
    </row>
    <row r="43" spans="1:19">
      <c r="A43" s="1">
        <v>42</v>
      </c>
      <c r="B43" s="1" t="s">
        <v>1558</v>
      </c>
      <c r="C43" s="1" t="s">
        <v>76</v>
      </c>
      <c r="H43" s="1" t="s">
        <v>1716</v>
      </c>
      <c r="I43" s="1" t="s">
        <v>1717</v>
      </c>
      <c r="J43" s="1" t="s">
        <v>1718</v>
      </c>
      <c r="K43" s="1" t="s">
        <v>1559</v>
      </c>
      <c r="Q43" s="1" t="s">
        <v>1719</v>
      </c>
      <c r="R43" s="1" t="s">
        <v>1720</v>
      </c>
      <c r="S43" s="1" t="s">
        <v>1962</v>
      </c>
    </row>
    <row r="44" spans="1:19">
      <c r="A44" s="1">
        <v>43</v>
      </c>
      <c r="B44" s="1" t="s">
        <v>1558</v>
      </c>
      <c r="C44" s="1" t="s">
        <v>76</v>
      </c>
      <c r="H44" s="1" t="s">
        <v>1721</v>
      </c>
      <c r="I44" s="1" t="s">
        <v>1722</v>
      </c>
      <c r="J44" s="1" t="s">
        <v>1723</v>
      </c>
      <c r="K44" s="1" t="s">
        <v>1559</v>
      </c>
      <c r="Q44" s="1" t="s">
        <v>1647</v>
      </c>
      <c r="R44" s="1" t="s">
        <v>1648</v>
      </c>
      <c r="S44" s="1" t="s">
        <v>1962</v>
      </c>
    </row>
    <row r="45" spans="1:19">
      <c r="A45" s="1">
        <v>44</v>
      </c>
      <c r="B45" s="1" t="s">
        <v>1558</v>
      </c>
      <c r="C45" s="1" t="s">
        <v>76</v>
      </c>
      <c r="H45" s="1" t="s">
        <v>1724</v>
      </c>
      <c r="I45" s="1" t="s">
        <v>1725</v>
      </c>
      <c r="J45" s="1" t="s">
        <v>1726</v>
      </c>
      <c r="K45" s="1" t="s">
        <v>1610</v>
      </c>
      <c r="Q45" s="1" t="s">
        <v>1567</v>
      </c>
      <c r="R45" s="1" t="s">
        <v>1568</v>
      </c>
      <c r="S45" s="1" t="s">
        <v>1962</v>
      </c>
    </row>
    <row r="46" spans="1:19">
      <c r="A46" s="1">
        <v>45</v>
      </c>
      <c r="B46" s="1" t="s">
        <v>1558</v>
      </c>
      <c r="C46" s="1" t="s">
        <v>76</v>
      </c>
      <c r="H46" s="1" t="s">
        <v>1727</v>
      </c>
      <c r="I46" s="1" t="s">
        <v>1728</v>
      </c>
      <c r="J46" s="1" t="s">
        <v>1729</v>
      </c>
      <c r="K46" s="1" t="s">
        <v>1678</v>
      </c>
      <c r="Q46" s="1" t="s">
        <v>1567</v>
      </c>
      <c r="R46" s="1" t="s">
        <v>1568</v>
      </c>
      <c r="S46" s="1" t="s">
        <v>1962</v>
      </c>
    </row>
    <row r="47" spans="1:19">
      <c r="A47" s="1">
        <v>46</v>
      </c>
      <c r="B47" s="1" t="s">
        <v>1558</v>
      </c>
      <c r="C47" s="1" t="s">
        <v>76</v>
      </c>
      <c r="H47" s="1" t="s">
        <v>1998</v>
      </c>
      <c r="I47" s="1" t="s">
        <v>1999</v>
      </c>
      <c r="J47" s="1" t="s">
        <v>2000</v>
      </c>
      <c r="K47" s="1" t="s">
        <v>1801</v>
      </c>
      <c r="Q47" s="1" t="s">
        <v>1560</v>
      </c>
      <c r="R47" s="1" t="s">
        <v>1561</v>
      </c>
      <c r="S47" s="1" t="s">
        <v>1962</v>
      </c>
    </row>
    <row r="48" spans="1:19">
      <c r="A48" s="1">
        <v>47</v>
      </c>
      <c r="B48" s="1" t="s">
        <v>1558</v>
      </c>
      <c r="C48" s="1" t="s">
        <v>76</v>
      </c>
      <c r="H48" s="1" t="s">
        <v>1730</v>
      </c>
      <c r="I48" s="1" t="s">
        <v>1731</v>
      </c>
      <c r="J48" s="1" t="s">
        <v>1732</v>
      </c>
      <c r="K48" s="1" t="s">
        <v>1733</v>
      </c>
      <c r="Q48" s="1" t="s">
        <v>1560</v>
      </c>
      <c r="R48" s="1" t="s">
        <v>1561</v>
      </c>
      <c r="S48" s="1" t="s">
        <v>1962</v>
      </c>
    </row>
    <row r="49" spans="1:19">
      <c r="A49" s="1">
        <v>48</v>
      </c>
      <c r="B49" s="1" t="s">
        <v>1558</v>
      </c>
      <c r="C49" s="1" t="s">
        <v>76</v>
      </c>
      <c r="H49" s="1" t="s">
        <v>1734</v>
      </c>
      <c r="I49" s="1" t="s">
        <v>1735</v>
      </c>
      <c r="J49" s="1" t="s">
        <v>1736</v>
      </c>
      <c r="K49" s="1" t="s">
        <v>1737</v>
      </c>
      <c r="Q49" s="1" t="s">
        <v>1567</v>
      </c>
      <c r="R49" s="1" t="s">
        <v>1568</v>
      </c>
      <c r="S49" s="1" t="s">
        <v>1962</v>
      </c>
    </row>
    <row r="50" spans="1:19">
      <c r="A50" s="1">
        <v>49</v>
      </c>
      <c r="B50" s="1" t="s">
        <v>1558</v>
      </c>
      <c r="C50" s="1" t="s">
        <v>76</v>
      </c>
      <c r="H50" s="1" t="s">
        <v>1738</v>
      </c>
      <c r="I50" s="1" t="s">
        <v>1739</v>
      </c>
      <c r="J50" s="1" t="s">
        <v>1740</v>
      </c>
      <c r="K50" s="1" t="s">
        <v>1741</v>
      </c>
      <c r="Q50" s="1" t="s">
        <v>1560</v>
      </c>
      <c r="R50" s="1" t="s">
        <v>1561</v>
      </c>
      <c r="S50" s="1" t="s">
        <v>1962</v>
      </c>
    </row>
    <row r="51" spans="1:19">
      <c r="A51" s="1">
        <v>50</v>
      </c>
      <c r="B51" s="1" t="s">
        <v>1558</v>
      </c>
      <c r="C51" s="1" t="s">
        <v>76</v>
      </c>
      <c r="H51" s="1" t="s">
        <v>1742</v>
      </c>
      <c r="I51" s="1" t="s">
        <v>1743</v>
      </c>
      <c r="J51" s="1" t="s">
        <v>1744</v>
      </c>
      <c r="K51" s="1" t="s">
        <v>1623</v>
      </c>
      <c r="L51" s="1" t="s">
        <v>1745</v>
      </c>
      <c r="Q51" s="1" t="s">
        <v>1560</v>
      </c>
      <c r="R51" s="1" t="s">
        <v>1561</v>
      </c>
      <c r="S51" s="1" t="s">
        <v>1962</v>
      </c>
    </row>
    <row r="52" spans="1:19">
      <c r="A52" s="1">
        <v>51</v>
      </c>
      <c r="B52" s="1" t="s">
        <v>1558</v>
      </c>
      <c r="C52" s="1" t="s">
        <v>76</v>
      </c>
      <c r="H52" s="1" t="s">
        <v>1746</v>
      </c>
      <c r="I52" s="1" t="s">
        <v>1747</v>
      </c>
      <c r="J52" s="1" t="s">
        <v>1748</v>
      </c>
      <c r="K52" s="1" t="s">
        <v>1619</v>
      </c>
      <c r="L52" s="1" t="s">
        <v>1749</v>
      </c>
      <c r="Q52" s="1" t="s">
        <v>1560</v>
      </c>
      <c r="R52" s="1" t="s">
        <v>1561</v>
      </c>
      <c r="S52" s="1" t="s">
        <v>1962</v>
      </c>
    </row>
    <row r="53" spans="1:19">
      <c r="A53" s="1">
        <v>52</v>
      </c>
      <c r="B53" s="1" t="s">
        <v>1558</v>
      </c>
      <c r="C53" s="1" t="s">
        <v>76</v>
      </c>
      <c r="H53" s="1" t="s">
        <v>1750</v>
      </c>
      <c r="I53" s="1" t="s">
        <v>1751</v>
      </c>
      <c r="J53" s="1" t="s">
        <v>1752</v>
      </c>
      <c r="K53" s="1" t="s">
        <v>1753</v>
      </c>
      <c r="Q53" s="1" t="s">
        <v>1560</v>
      </c>
      <c r="R53" s="1" t="s">
        <v>1561</v>
      </c>
      <c r="S53" s="1" t="s">
        <v>1962</v>
      </c>
    </row>
    <row r="54" spans="1:19">
      <c r="A54" s="1">
        <v>53</v>
      </c>
      <c r="B54" s="1" t="s">
        <v>1558</v>
      </c>
      <c r="C54" s="1" t="s">
        <v>76</v>
      </c>
      <c r="H54" s="1" t="s">
        <v>1754</v>
      </c>
      <c r="I54" s="1" t="s">
        <v>1755</v>
      </c>
      <c r="J54" s="1" t="s">
        <v>1756</v>
      </c>
      <c r="K54" s="1" t="s">
        <v>1623</v>
      </c>
      <c r="Q54" s="1" t="s">
        <v>1560</v>
      </c>
      <c r="R54" s="1" t="s">
        <v>1561</v>
      </c>
      <c r="S54" s="1" t="s">
        <v>1962</v>
      </c>
    </row>
    <row r="55" spans="1:19">
      <c r="A55" s="1">
        <v>54</v>
      </c>
      <c r="B55" s="1" t="s">
        <v>1558</v>
      </c>
      <c r="C55" s="1" t="s">
        <v>76</v>
      </c>
      <c r="H55" s="1" t="s">
        <v>1757</v>
      </c>
      <c r="I55" s="1" t="s">
        <v>1758</v>
      </c>
      <c r="J55" s="1" t="s">
        <v>1759</v>
      </c>
      <c r="K55" s="1" t="s">
        <v>1935</v>
      </c>
      <c r="Q55" s="1" t="s">
        <v>1567</v>
      </c>
      <c r="R55" s="1" t="s">
        <v>1568</v>
      </c>
      <c r="S55" s="1" t="s">
        <v>1962</v>
      </c>
    </row>
    <row r="56" spans="1:19">
      <c r="A56" s="1">
        <v>55</v>
      </c>
      <c r="B56" s="1" t="s">
        <v>1558</v>
      </c>
      <c r="C56" s="1" t="s">
        <v>76</v>
      </c>
      <c r="H56" s="1" t="s">
        <v>1760</v>
      </c>
      <c r="I56" s="1" t="s">
        <v>1761</v>
      </c>
      <c r="J56" s="1" t="s">
        <v>1762</v>
      </c>
      <c r="K56" s="1" t="s">
        <v>1586</v>
      </c>
      <c r="L56" s="1" t="s">
        <v>1763</v>
      </c>
      <c r="Q56" s="1" t="s">
        <v>1567</v>
      </c>
      <c r="R56" s="1" t="s">
        <v>1568</v>
      </c>
      <c r="S56" s="1" t="s">
        <v>1962</v>
      </c>
    </row>
    <row r="57" spans="1:19">
      <c r="A57" s="1">
        <v>56</v>
      </c>
      <c r="B57" s="1" t="s">
        <v>1558</v>
      </c>
      <c r="C57" s="1" t="s">
        <v>76</v>
      </c>
      <c r="H57" s="1" t="s">
        <v>1764</v>
      </c>
      <c r="I57" s="1" t="s">
        <v>1765</v>
      </c>
      <c r="J57" s="1" t="s">
        <v>1766</v>
      </c>
      <c r="K57" s="1" t="s">
        <v>1623</v>
      </c>
      <c r="L57" s="1" t="s">
        <v>1767</v>
      </c>
      <c r="Q57" s="1" t="s">
        <v>1560</v>
      </c>
      <c r="R57" s="1" t="s">
        <v>1561</v>
      </c>
      <c r="S57" s="1" t="s">
        <v>1962</v>
      </c>
    </row>
    <row r="58" spans="1:19">
      <c r="A58" s="1">
        <v>57</v>
      </c>
      <c r="B58" s="1" t="s">
        <v>1558</v>
      </c>
      <c r="C58" s="1" t="s">
        <v>76</v>
      </c>
      <c r="H58" s="1" t="s">
        <v>1768</v>
      </c>
      <c r="I58" s="1" t="s">
        <v>1769</v>
      </c>
      <c r="J58" s="1" t="s">
        <v>1770</v>
      </c>
      <c r="K58" s="1" t="s">
        <v>1733</v>
      </c>
      <c r="Q58" s="1" t="s">
        <v>1560</v>
      </c>
      <c r="R58" s="1" t="s">
        <v>1561</v>
      </c>
      <c r="S58" s="1" t="s">
        <v>1962</v>
      </c>
    </row>
    <row r="59" spans="1:19">
      <c r="A59" s="1">
        <v>58</v>
      </c>
      <c r="B59" s="1" t="s">
        <v>1558</v>
      </c>
      <c r="C59" s="1" t="s">
        <v>76</v>
      </c>
      <c r="H59" s="1" t="s">
        <v>1771</v>
      </c>
      <c r="I59" s="1" t="s">
        <v>1772</v>
      </c>
      <c r="J59" s="1" t="s">
        <v>1773</v>
      </c>
      <c r="K59" s="1" t="s">
        <v>1582</v>
      </c>
      <c r="Q59" s="1" t="s">
        <v>1774</v>
      </c>
      <c r="R59" s="1" t="s">
        <v>1775</v>
      </c>
      <c r="S59" s="1" t="s">
        <v>1962</v>
      </c>
    </row>
    <row r="60" spans="1:19">
      <c r="A60" s="1">
        <v>59</v>
      </c>
      <c r="B60" s="1" t="s">
        <v>1558</v>
      </c>
      <c r="C60" s="1" t="s">
        <v>76</v>
      </c>
      <c r="H60" s="1" t="s">
        <v>1776</v>
      </c>
      <c r="I60" s="1" t="s">
        <v>1777</v>
      </c>
      <c r="J60" s="1" t="s">
        <v>1778</v>
      </c>
      <c r="K60" s="1" t="s">
        <v>1582</v>
      </c>
      <c r="Q60" s="1" t="s">
        <v>1567</v>
      </c>
      <c r="R60" s="1" t="s">
        <v>1568</v>
      </c>
      <c r="S60" s="1" t="s">
        <v>1962</v>
      </c>
    </row>
    <row r="61" spans="1:19">
      <c r="A61" s="1">
        <v>60</v>
      </c>
      <c r="B61" s="1" t="s">
        <v>1558</v>
      </c>
      <c r="C61" s="1" t="s">
        <v>76</v>
      </c>
      <c r="H61" s="1" t="s">
        <v>1779</v>
      </c>
      <c r="I61" s="1" t="s">
        <v>1780</v>
      </c>
      <c r="J61" s="1" t="s">
        <v>1781</v>
      </c>
      <c r="K61" s="1" t="s">
        <v>1782</v>
      </c>
      <c r="Q61" s="1" t="s">
        <v>1567</v>
      </c>
      <c r="R61" s="1" t="s">
        <v>1568</v>
      </c>
      <c r="S61" s="1" t="s">
        <v>1962</v>
      </c>
    </row>
    <row r="62" spans="1:19">
      <c r="A62" s="1">
        <v>61</v>
      </c>
      <c r="B62" s="1" t="s">
        <v>1558</v>
      </c>
      <c r="C62" s="1" t="s">
        <v>76</v>
      </c>
      <c r="H62" s="1" t="s">
        <v>1783</v>
      </c>
      <c r="I62" s="1" t="s">
        <v>1784</v>
      </c>
      <c r="J62" s="1" t="s">
        <v>1785</v>
      </c>
      <c r="K62" s="1" t="s">
        <v>1600</v>
      </c>
      <c r="Q62" s="1" t="s">
        <v>1567</v>
      </c>
      <c r="R62" s="1" t="s">
        <v>1568</v>
      </c>
      <c r="S62" s="1" t="s">
        <v>1962</v>
      </c>
    </row>
    <row r="63" spans="1:19">
      <c r="A63" s="1">
        <v>62</v>
      </c>
      <c r="B63" s="1" t="s">
        <v>1558</v>
      </c>
      <c r="C63" s="1" t="s">
        <v>76</v>
      </c>
      <c r="H63" s="1" t="s">
        <v>1985</v>
      </c>
      <c r="I63" s="1" t="s">
        <v>1986</v>
      </c>
      <c r="J63" s="1" t="s">
        <v>1987</v>
      </c>
      <c r="K63" s="1" t="s">
        <v>1805</v>
      </c>
      <c r="Q63" s="1" t="s">
        <v>1573</v>
      </c>
      <c r="R63" s="1" t="s">
        <v>1574</v>
      </c>
      <c r="S63" s="1" t="s">
        <v>1962</v>
      </c>
    </row>
    <row r="64" spans="1:19">
      <c r="A64" s="1">
        <v>63</v>
      </c>
      <c r="B64" s="1" t="s">
        <v>1558</v>
      </c>
      <c r="C64" s="1" t="s">
        <v>76</v>
      </c>
      <c r="H64" s="1" t="s">
        <v>1786</v>
      </c>
      <c r="I64" s="1" t="s">
        <v>1787</v>
      </c>
      <c r="J64" s="1" t="s">
        <v>1788</v>
      </c>
      <c r="K64" s="1" t="s">
        <v>1789</v>
      </c>
      <c r="L64" s="1" t="s">
        <v>1790</v>
      </c>
      <c r="Q64" s="1" t="s">
        <v>1567</v>
      </c>
      <c r="R64" s="1" t="s">
        <v>1568</v>
      </c>
      <c r="S64" s="1" t="s">
        <v>1962</v>
      </c>
    </row>
    <row r="65" spans="1:19">
      <c r="A65" s="1">
        <v>64</v>
      </c>
      <c r="B65" s="1" t="s">
        <v>1558</v>
      </c>
      <c r="C65" s="1" t="s">
        <v>76</v>
      </c>
      <c r="H65" s="1" t="s">
        <v>1791</v>
      </c>
      <c r="I65" s="1" t="s">
        <v>1792</v>
      </c>
      <c r="J65" s="1" t="s">
        <v>1793</v>
      </c>
      <c r="K65" s="1" t="s">
        <v>1642</v>
      </c>
      <c r="Q65" s="1" t="s">
        <v>1560</v>
      </c>
      <c r="R65" s="1" t="s">
        <v>1561</v>
      </c>
      <c r="S65" s="1" t="s">
        <v>1962</v>
      </c>
    </row>
    <row r="66" spans="1:19">
      <c r="A66" s="1">
        <v>65</v>
      </c>
      <c r="B66" s="1" t="s">
        <v>1558</v>
      </c>
      <c r="C66" s="1" t="s">
        <v>76</v>
      </c>
      <c r="H66" s="1" t="s">
        <v>1794</v>
      </c>
      <c r="I66" s="1" t="s">
        <v>1795</v>
      </c>
      <c r="J66" s="1" t="s">
        <v>1796</v>
      </c>
      <c r="K66" s="1" t="s">
        <v>1715</v>
      </c>
      <c r="L66" s="1" t="s">
        <v>1797</v>
      </c>
      <c r="Q66" s="1" t="s">
        <v>1567</v>
      </c>
      <c r="R66" s="1" t="s">
        <v>1568</v>
      </c>
      <c r="S66" s="1" t="s">
        <v>1962</v>
      </c>
    </row>
    <row r="67" spans="1:19">
      <c r="A67" s="1">
        <v>66</v>
      </c>
      <c r="B67" s="1" t="s">
        <v>1558</v>
      </c>
      <c r="C67" s="1" t="s">
        <v>76</v>
      </c>
      <c r="H67" s="1" t="s">
        <v>1988</v>
      </c>
      <c r="I67" s="1" t="s">
        <v>1989</v>
      </c>
      <c r="J67" s="1" t="s">
        <v>1990</v>
      </c>
      <c r="K67" s="1" t="s">
        <v>1805</v>
      </c>
      <c r="Q67" s="1" t="s">
        <v>1866</v>
      </c>
      <c r="R67" s="1" t="s">
        <v>1867</v>
      </c>
      <c r="S67" s="1" t="s">
        <v>1962</v>
      </c>
    </row>
    <row r="68" spans="1:19">
      <c r="A68" s="1">
        <v>67</v>
      </c>
      <c r="B68" s="1" t="s">
        <v>1558</v>
      </c>
      <c r="C68" s="1" t="s">
        <v>76</v>
      </c>
      <c r="H68" s="1" t="s">
        <v>1798</v>
      </c>
      <c r="I68" s="1" t="s">
        <v>1799</v>
      </c>
      <c r="J68" s="1" t="s">
        <v>1800</v>
      </c>
      <c r="K68" s="1" t="s">
        <v>1801</v>
      </c>
      <c r="Q68" s="1" t="s">
        <v>1560</v>
      </c>
      <c r="R68" s="1" t="s">
        <v>1561</v>
      </c>
      <c r="S68" s="1" t="s">
        <v>1962</v>
      </c>
    </row>
    <row r="69" spans="1:19">
      <c r="A69" s="1">
        <v>68</v>
      </c>
      <c r="B69" s="1" t="s">
        <v>1558</v>
      </c>
      <c r="C69" s="1" t="s">
        <v>76</v>
      </c>
      <c r="H69" s="1" t="s">
        <v>1802</v>
      </c>
      <c r="I69" s="1" t="s">
        <v>1803</v>
      </c>
      <c r="J69" s="1" t="s">
        <v>1804</v>
      </c>
      <c r="K69" s="1" t="s">
        <v>1805</v>
      </c>
      <c r="Q69" s="1" t="s">
        <v>1567</v>
      </c>
      <c r="R69" s="1" t="s">
        <v>1568</v>
      </c>
      <c r="S69" s="1" t="s">
        <v>1962</v>
      </c>
    </row>
    <row r="70" spans="1:19">
      <c r="A70" s="1">
        <v>69</v>
      </c>
      <c r="B70" s="1" t="s">
        <v>1558</v>
      </c>
      <c r="C70" s="1" t="s">
        <v>76</v>
      </c>
      <c r="H70" s="1" t="s">
        <v>1806</v>
      </c>
      <c r="I70" s="1" t="s">
        <v>1807</v>
      </c>
      <c r="J70" s="1" t="s">
        <v>1808</v>
      </c>
      <c r="K70" s="1" t="s">
        <v>1642</v>
      </c>
      <c r="Q70" s="1" t="s">
        <v>1647</v>
      </c>
      <c r="R70" s="1" t="s">
        <v>1648</v>
      </c>
      <c r="S70" s="1" t="s">
        <v>1962</v>
      </c>
    </row>
    <row r="71" spans="1:19">
      <c r="A71" s="1">
        <v>70</v>
      </c>
      <c r="B71" s="1" t="s">
        <v>1558</v>
      </c>
      <c r="C71" s="1" t="s">
        <v>76</v>
      </c>
      <c r="H71" s="1" t="s">
        <v>1809</v>
      </c>
      <c r="I71" s="1" t="s">
        <v>1810</v>
      </c>
      <c r="J71" s="1" t="s">
        <v>1811</v>
      </c>
      <c r="K71" s="1" t="s">
        <v>1608</v>
      </c>
      <c r="L71" s="1" t="s">
        <v>1812</v>
      </c>
      <c r="Q71" s="1" t="s">
        <v>1560</v>
      </c>
      <c r="R71" s="1" t="s">
        <v>1561</v>
      </c>
      <c r="S71" s="1" t="s">
        <v>1962</v>
      </c>
    </row>
    <row r="72" spans="1:19">
      <c r="A72" s="1">
        <v>71</v>
      </c>
      <c r="B72" s="1" t="s">
        <v>1558</v>
      </c>
      <c r="C72" s="1" t="s">
        <v>76</v>
      </c>
      <c r="H72" s="1" t="s">
        <v>1813</v>
      </c>
      <c r="I72" s="1" t="s">
        <v>1814</v>
      </c>
      <c r="J72" s="1" t="s">
        <v>1815</v>
      </c>
      <c r="K72" s="1" t="s">
        <v>1816</v>
      </c>
      <c r="L72" s="1" t="s">
        <v>1817</v>
      </c>
      <c r="Q72" s="1" t="s">
        <v>1567</v>
      </c>
      <c r="R72" s="1" t="s">
        <v>1568</v>
      </c>
      <c r="S72" s="1" t="s">
        <v>1962</v>
      </c>
    </row>
    <row r="73" spans="1:19">
      <c r="A73" s="1">
        <v>72</v>
      </c>
      <c r="B73" s="1" t="s">
        <v>1558</v>
      </c>
      <c r="C73" s="1" t="s">
        <v>76</v>
      </c>
      <c r="H73" s="1" t="s">
        <v>1818</v>
      </c>
      <c r="I73" s="1" t="s">
        <v>1819</v>
      </c>
      <c r="J73" s="1" t="s">
        <v>1820</v>
      </c>
      <c r="K73" s="1" t="s">
        <v>1619</v>
      </c>
      <c r="Q73" s="1" t="s">
        <v>1567</v>
      </c>
      <c r="R73" s="1" t="s">
        <v>1568</v>
      </c>
      <c r="S73" s="1" t="s">
        <v>1962</v>
      </c>
    </row>
    <row r="74" spans="1:19">
      <c r="A74" s="1">
        <v>73</v>
      </c>
      <c r="B74" s="1" t="s">
        <v>1558</v>
      </c>
      <c r="C74" s="1" t="s">
        <v>76</v>
      </c>
      <c r="H74" s="1" t="s">
        <v>1821</v>
      </c>
      <c r="I74" s="1" t="s">
        <v>1822</v>
      </c>
      <c r="J74" s="1" t="s">
        <v>1823</v>
      </c>
      <c r="K74" s="1" t="s">
        <v>1824</v>
      </c>
      <c r="Q74" s="1" t="s">
        <v>1567</v>
      </c>
      <c r="R74" s="1" t="s">
        <v>1568</v>
      </c>
      <c r="S74" s="1" t="s">
        <v>1962</v>
      </c>
    </row>
    <row r="75" spans="1:19">
      <c r="A75" s="1">
        <v>74</v>
      </c>
      <c r="B75" s="1" t="s">
        <v>1558</v>
      </c>
      <c r="C75" s="1" t="s">
        <v>76</v>
      </c>
      <c r="H75" s="1" t="s">
        <v>1825</v>
      </c>
      <c r="I75" s="1" t="s">
        <v>1826</v>
      </c>
      <c r="J75" s="1" t="s">
        <v>1827</v>
      </c>
      <c r="K75" s="1" t="s">
        <v>1572</v>
      </c>
      <c r="Q75" s="1" t="s">
        <v>1567</v>
      </c>
      <c r="R75" s="1" t="s">
        <v>1568</v>
      </c>
      <c r="S75" s="1" t="s">
        <v>1962</v>
      </c>
    </row>
    <row r="76" spans="1:19">
      <c r="A76" s="1">
        <v>75</v>
      </c>
      <c r="B76" s="1" t="s">
        <v>1558</v>
      </c>
      <c r="C76" s="1" t="s">
        <v>76</v>
      </c>
      <c r="H76" s="1" t="s">
        <v>1963</v>
      </c>
      <c r="I76" s="1" t="s">
        <v>1964</v>
      </c>
      <c r="J76" s="1" t="s">
        <v>1965</v>
      </c>
      <c r="K76" s="1" t="s">
        <v>1966</v>
      </c>
      <c r="Q76" s="1" t="s">
        <v>1567</v>
      </c>
      <c r="R76" s="1" t="s">
        <v>1568</v>
      </c>
      <c r="S76" s="1" t="s">
        <v>1962</v>
      </c>
    </row>
    <row r="77" spans="1:19">
      <c r="A77" s="1">
        <v>76</v>
      </c>
      <c r="B77" s="1" t="s">
        <v>1558</v>
      </c>
      <c r="C77" s="1" t="s">
        <v>76</v>
      </c>
      <c r="H77" s="1" t="s">
        <v>1828</v>
      </c>
      <c r="I77" s="1" t="s">
        <v>1829</v>
      </c>
      <c r="J77" s="1" t="s">
        <v>1830</v>
      </c>
      <c r="K77" s="1" t="s">
        <v>1831</v>
      </c>
      <c r="Q77" s="1" t="s">
        <v>1567</v>
      </c>
      <c r="R77" s="1" t="s">
        <v>1568</v>
      </c>
      <c r="S77" s="1" t="s">
        <v>1962</v>
      </c>
    </row>
    <row r="78" spans="1:19">
      <c r="A78" s="1">
        <v>77</v>
      </c>
      <c r="B78" s="1" t="s">
        <v>1558</v>
      </c>
      <c r="C78" s="1" t="s">
        <v>76</v>
      </c>
      <c r="H78" s="1" t="s">
        <v>1832</v>
      </c>
      <c r="I78" s="1" t="s">
        <v>1833</v>
      </c>
      <c r="J78" s="1" t="s">
        <v>1834</v>
      </c>
      <c r="K78" s="1" t="s">
        <v>1619</v>
      </c>
      <c r="L78" s="1" t="s">
        <v>1835</v>
      </c>
      <c r="Q78" s="1" t="s">
        <v>1560</v>
      </c>
      <c r="R78" s="1" t="s">
        <v>1561</v>
      </c>
      <c r="S78" s="1" t="s">
        <v>1962</v>
      </c>
    </row>
    <row r="79" spans="1:19">
      <c r="A79" s="1">
        <v>78</v>
      </c>
      <c r="B79" s="1" t="s">
        <v>1558</v>
      </c>
      <c r="C79" s="1" t="s">
        <v>76</v>
      </c>
      <c r="H79" s="1" t="s">
        <v>1836</v>
      </c>
      <c r="I79" s="1" t="s">
        <v>1833</v>
      </c>
      <c r="J79" s="1" t="s">
        <v>1837</v>
      </c>
      <c r="K79" s="1" t="s">
        <v>1741</v>
      </c>
      <c r="Q79" s="1" t="s">
        <v>1560</v>
      </c>
      <c r="R79" s="1" t="s">
        <v>1561</v>
      </c>
      <c r="S79" s="1" t="s">
        <v>1962</v>
      </c>
    </row>
    <row r="80" spans="1:19">
      <c r="A80" s="1">
        <v>79</v>
      </c>
      <c r="B80" s="1" t="s">
        <v>1558</v>
      </c>
      <c r="C80" s="1" t="s">
        <v>76</v>
      </c>
      <c r="H80" s="1" t="s">
        <v>1838</v>
      </c>
      <c r="I80" s="1" t="s">
        <v>1839</v>
      </c>
      <c r="J80" s="1" t="s">
        <v>1840</v>
      </c>
      <c r="K80" s="1" t="s">
        <v>1841</v>
      </c>
      <c r="Q80" s="1" t="s">
        <v>1567</v>
      </c>
      <c r="R80" s="1" t="s">
        <v>1568</v>
      </c>
      <c r="S80" s="1" t="s">
        <v>1962</v>
      </c>
    </row>
    <row r="81" spans="1:19">
      <c r="A81" s="1">
        <v>80</v>
      </c>
      <c r="B81" s="1" t="s">
        <v>1558</v>
      </c>
      <c r="C81" s="1" t="s">
        <v>76</v>
      </c>
      <c r="H81" s="1" t="s">
        <v>1842</v>
      </c>
      <c r="I81" s="1" t="s">
        <v>1839</v>
      </c>
      <c r="J81" s="1" t="s">
        <v>1840</v>
      </c>
      <c r="K81" s="1" t="s">
        <v>1652</v>
      </c>
      <c r="Q81" s="1" t="s">
        <v>1567</v>
      </c>
      <c r="R81" s="1" t="s">
        <v>1568</v>
      </c>
      <c r="S81" s="1" t="s">
        <v>1962</v>
      </c>
    </row>
    <row r="82" spans="1:19">
      <c r="A82" s="1">
        <v>81</v>
      </c>
      <c r="B82" s="1" t="s">
        <v>1558</v>
      </c>
      <c r="C82" s="1" t="s">
        <v>76</v>
      </c>
      <c r="H82" s="1" t="s">
        <v>1843</v>
      </c>
      <c r="I82" s="1" t="s">
        <v>1844</v>
      </c>
      <c r="J82" s="1" t="s">
        <v>1845</v>
      </c>
      <c r="K82" s="1" t="s">
        <v>1846</v>
      </c>
      <c r="Q82" s="1" t="s">
        <v>1560</v>
      </c>
      <c r="R82" s="1" t="s">
        <v>1561</v>
      </c>
      <c r="S82" s="1" t="s">
        <v>1962</v>
      </c>
    </row>
    <row r="83" spans="1:19">
      <c r="A83" s="1">
        <v>82</v>
      </c>
      <c r="B83" s="1" t="s">
        <v>1558</v>
      </c>
      <c r="C83" s="1" t="s">
        <v>76</v>
      </c>
      <c r="H83" s="1" t="s">
        <v>1847</v>
      </c>
      <c r="I83" s="1" t="s">
        <v>1848</v>
      </c>
      <c r="J83" s="1" t="s">
        <v>1849</v>
      </c>
      <c r="K83" s="1" t="s">
        <v>1642</v>
      </c>
      <c r="Q83" s="1" t="s">
        <v>1560</v>
      </c>
      <c r="R83" s="1" t="s">
        <v>1561</v>
      </c>
      <c r="S83" s="1" t="s">
        <v>1962</v>
      </c>
    </row>
    <row r="84" spans="1:19">
      <c r="A84" s="1">
        <v>83</v>
      </c>
      <c r="B84" s="1" t="s">
        <v>1558</v>
      </c>
      <c r="C84" s="1" t="s">
        <v>76</v>
      </c>
      <c r="H84" s="1" t="s">
        <v>1947</v>
      </c>
      <c r="I84" s="1" t="s">
        <v>1948</v>
      </c>
      <c r="J84" s="1" t="s">
        <v>1949</v>
      </c>
      <c r="K84" s="1" t="s">
        <v>1614</v>
      </c>
      <c r="L84" s="1" t="s">
        <v>1950</v>
      </c>
      <c r="Q84" s="1" t="s">
        <v>1560</v>
      </c>
      <c r="R84" s="1" t="s">
        <v>1561</v>
      </c>
      <c r="S84" s="1" t="s">
        <v>1962</v>
      </c>
    </row>
    <row r="85" spans="1:19">
      <c r="A85" s="1">
        <v>84</v>
      </c>
      <c r="B85" s="1" t="s">
        <v>1558</v>
      </c>
      <c r="C85" s="1" t="s">
        <v>76</v>
      </c>
      <c r="H85" s="1" t="s">
        <v>1936</v>
      </c>
      <c r="I85" s="1" t="s">
        <v>1937</v>
      </c>
      <c r="J85" s="1" t="s">
        <v>1938</v>
      </c>
      <c r="K85" s="1" t="s">
        <v>1578</v>
      </c>
      <c r="Q85" s="1" t="s">
        <v>1560</v>
      </c>
      <c r="R85" s="1" t="s">
        <v>1561</v>
      </c>
      <c r="S85" s="1" t="s">
        <v>1962</v>
      </c>
    </row>
    <row r="86" spans="1:19">
      <c r="A86" s="1">
        <v>85</v>
      </c>
      <c r="B86" s="1" t="s">
        <v>1558</v>
      </c>
      <c r="C86" s="1" t="s">
        <v>76</v>
      </c>
      <c r="H86" s="1" t="s">
        <v>1939</v>
      </c>
      <c r="I86" s="1" t="s">
        <v>1940</v>
      </c>
      <c r="J86" s="1" t="s">
        <v>1941</v>
      </c>
      <c r="K86" s="1" t="s">
        <v>1714</v>
      </c>
      <c r="Q86" s="1" t="s">
        <v>1560</v>
      </c>
      <c r="R86" s="1" t="s">
        <v>1561</v>
      </c>
      <c r="S86" s="1" t="s">
        <v>1962</v>
      </c>
    </row>
    <row r="87" spans="1:19">
      <c r="A87" s="1">
        <v>86</v>
      </c>
      <c r="B87" s="1" t="s">
        <v>1558</v>
      </c>
      <c r="C87" s="1" t="s">
        <v>76</v>
      </c>
      <c r="H87" s="1" t="s">
        <v>1850</v>
      </c>
      <c r="I87" s="1" t="s">
        <v>1851</v>
      </c>
      <c r="J87" s="1" t="s">
        <v>1852</v>
      </c>
      <c r="K87" s="1" t="s">
        <v>1741</v>
      </c>
      <c r="L87" s="1" t="s">
        <v>1853</v>
      </c>
      <c r="Q87" s="1" t="s">
        <v>1560</v>
      </c>
      <c r="R87" s="1" t="s">
        <v>1561</v>
      </c>
      <c r="S87" s="1" t="s">
        <v>1962</v>
      </c>
    </row>
    <row r="88" spans="1:19">
      <c r="A88" s="1">
        <v>87</v>
      </c>
      <c r="B88" s="1" t="s">
        <v>1558</v>
      </c>
      <c r="C88" s="1" t="s">
        <v>76</v>
      </c>
      <c r="H88" s="1" t="s">
        <v>1991</v>
      </c>
      <c r="I88" s="1" t="s">
        <v>1992</v>
      </c>
      <c r="J88" s="1" t="s">
        <v>1993</v>
      </c>
      <c r="K88" s="1" t="s">
        <v>1994</v>
      </c>
      <c r="Q88" s="1" t="s">
        <v>1573</v>
      </c>
      <c r="R88" s="1" t="s">
        <v>1574</v>
      </c>
      <c r="S88" s="1" t="s">
        <v>1962</v>
      </c>
    </row>
    <row r="89" spans="1:19">
      <c r="A89" s="1">
        <v>88</v>
      </c>
      <c r="B89" s="1" t="s">
        <v>1558</v>
      </c>
      <c r="C89" s="1" t="s">
        <v>76</v>
      </c>
      <c r="H89" s="1" t="s">
        <v>1854</v>
      </c>
      <c r="I89" s="1" t="s">
        <v>1855</v>
      </c>
      <c r="J89" s="1" t="s">
        <v>1856</v>
      </c>
      <c r="K89" s="1" t="s">
        <v>1857</v>
      </c>
      <c r="Q89" s="1" t="s">
        <v>1567</v>
      </c>
      <c r="R89" s="1" t="s">
        <v>1568</v>
      </c>
      <c r="S89" s="1" t="s">
        <v>1962</v>
      </c>
    </row>
    <row r="90" spans="1:19">
      <c r="A90" s="1">
        <v>89</v>
      </c>
      <c r="B90" s="1" t="s">
        <v>1558</v>
      </c>
      <c r="C90" s="1" t="s">
        <v>76</v>
      </c>
      <c r="H90" s="1" t="s">
        <v>1858</v>
      </c>
      <c r="I90" s="1" t="s">
        <v>1859</v>
      </c>
      <c r="J90" s="1" t="s">
        <v>1860</v>
      </c>
      <c r="K90" s="1" t="s">
        <v>1805</v>
      </c>
      <c r="Q90" s="1" t="s">
        <v>1573</v>
      </c>
      <c r="R90" s="1" t="s">
        <v>1574</v>
      </c>
      <c r="S90" s="1" t="s">
        <v>1962</v>
      </c>
    </row>
    <row r="91" spans="1:19">
      <c r="A91" s="1">
        <v>90</v>
      </c>
      <c r="B91" s="1" t="s">
        <v>1558</v>
      </c>
      <c r="C91" s="1" t="s">
        <v>76</v>
      </c>
      <c r="H91" s="1" t="s">
        <v>1861</v>
      </c>
      <c r="I91" s="1" t="s">
        <v>1862</v>
      </c>
      <c r="J91" s="1" t="s">
        <v>1863</v>
      </c>
      <c r="K91" s="1" t="s">
        <v>1864</v>
      </c>
      <c r="L91" s="1" t="s">
        <v>1865</v>
      </c>
      <c r="Q91" s="1" t="s">
        <v>1866</v>
      </c>
      <c r="R91" s="1" t="s">
        <v>1867</v>
      </c>
      <c r="S91" s="1" t="s">
        <v>1962</v>
      </c>
    </row>
    <row r="92" spans="1:19">
      <c r="A92" s="1">
        <v>91</v>
      </c>
      <c r="B92" s="1" t="s">
        <v>1558</v>
      </c>
      <c r="C92" s="1" t="s">
        <v>76</v>
      </c>
      <c r="H92" s="1" t="s">
        <v>1908</v>
      </c>
      <c r="I92" s="1" t="s">
        <v>1995</v>
      </c>
      <c r="J92" s="1" t="s">
        <v>1910</v>
      </c>
      <c r="K92" s="1" t="s">
        <v>1911</v>
      </c>
      <c r="Q92" s="1" t="s">
        <v>1560</v>
      </c>
      <c r="R92" s="1" t="s">
        <v>1561</v>
      </c>
      <c r="S92" s="1" t="s">
        <v>1962</v>
      </c>
    </row>
    <row r="93" spans="1:19">
      <c r="A93" s="1">
        <v>92</v>
      </c>
      <c r="B93" s="1" t="s">
        <v>1558</v>
      </c>
      <c r="C93" s="1" t="s">
        <v>76</v>
      </c>
      <c r="H93" s="1" t="s">
        <v>1868</v>
      </c>
      <c r="I93" s="1" t="s">
        <v>1869</v>
      </c>
      <c r="J93" s="1" t="s">
        <v>1870</v>
      </c>
      <c r="K93" s="1" t="s">
        <v>1623</v>
      </c>
      <c r="Q93" s="1" t="s">
        <v>1573</v>
      </c>
      <c r="R93" s="1" t="s">
        <v>1574</v>
      </c>
      <c r="S93" s="1" t="s">
        <v>1962</v>
      </c>
    </row>
    <row r="94" spans="1:19">
      <c r="A94" s="1">
        <v>93</v>
      </c>
      <c r="B94" s="1" t="s">
        <v>1558</v>
      </c>
      <c r="C94" s="1" t="s">
        <v>76</v>
      </c>
      <c r="H94" s="1" t="s">
        <v>1871</v>
      </c>
      <c r="I94" s="1" t="s">
        <v>1872</v>
      </c>
      <c r="J94" s="1" t="s">
        <v>1873</v>
      </c>
      <c r="K94" s="1" t="s">
        <v>1874</v>
      </c>
      <c r="Q94" s="1" t="s">
        <v>1875</v>
      </c>
      <c r="R94" s="1" t="s">
        <v>1876</v>
      </c>
      <c r="S94" s="1" t="s">
        <v>1962</v>
      </c>
    </row>
    <row r="95" spans="1:19">
      <c r="A95" s="1">
        <v>94</v>
      </c>
      <c r="B95" s="1" t="s">
        <v>1558</v>
      </c>
      <c r="C95" s="1" t="s">
        <v>76</v>
      </c>
      <c r="H95" s="1" t="s">
        <v>1877</v>
      </c>
      <c r="I95" s="1" t="s">
        <v>1878</v>
      </c>
      <c r="J95" s="1" t="s">
        <v>1879</v>
      </c>
      <c r="K95" s="1" t="s">
        <v>1586</v>
      </c>
      <c r="Q95" s="1" t="s">
        <v>1591</v>
      </c>
      <c r="R95" s="1" t="s">
        <v>1592</v>
      </c>
      <c r="S95" s="1" t="s">
        <v>1962</v>
      </c>
    </row>
    <row r="96" spans="1:19">
      <c r="A96" s="1">
        <v>95</v>
      </c>
      <c r="B96" s="1" t="s">
        <v>1558</v>
      </c>
      <c r="C96" s="1" t="s">
        <v>76</v>
      </c>
      <c r="H96" s="1" t="s">
        <v>1880</v>
      </c>
      <c r="I96" s="1" t="s">
        <v>1881</v>
      </c>
      <c r="J96" s="1" t="s">
        <v>1637</v>
      </c>
      <c r="K96" s="1" t="s">
        <v>1882</v>
      </c>
      <c r="Q96" s="1" t="s">
        <v>1573</v>
      </c>
      <c r="R96" s="1" t="s">
        <v>1574</v>
      </c>
      <c r="S96" s="1" t="s">
        <v>1962</v>
      </c>
    </row>
    <row r="97" spans="1:19">
      <c r="A97" s="1">
        <v>96</v>
      </c>
      <c r="B97" s="1" t="s">
        <v>1558</v>
      </c>
      <c r="C97" s="1" t="s">
        <v>76</v>
      </c>
      <c r="H97" s="1" t="s">
        <v>1883</v>
      </c>
      <c r="I97" s="1" t="s">
        <v>1884</v>
      </c>
      <c r="J97" s="1" t="s">
        <v>1674</v>
      </c>
      <c r="K97" s="1" t="s">
        <v>1951</v>
      </c>
      <c r="L97" s="1" t="s">
        <v>1885</v>
      </c>
      <c r="Q97" s="1" t="s">
        <v>1560</v>
      </c>
      <c r="R97" s="1" t="s">
        <v>1561</v>
      </c>
      <c r="S97" s="1" t="s">
        <v>1962</v>
      </c>
    </row>
    <row r="98" spans="1:19">
      <c r="A98" s="1">
        <v>97</v>
      </c>
      <c r="B98" s="1" t="s">
        <v>1558</v>
      </c>
      <c r="C98" s="1" t="s">
        <v>76</v>
      </c>
      <c r="H98" s="1" t="s">
        <v>1886</v>
      </c>
      <c r="I98" s="1" t="s">
        <v>1887</v>
      </c>
      <c r="J98" s="1" t="s">
        <v>1888</v>
      </c>
      <c r="K98" s="1" t="s">
        <v>1889</v>
      </c>
      <c r="Q98" s="1" t="s">
        <v>1567</v>
      </c>
      <c r="R98" s="1" t="s">
        <v>1568</v>
      </c>
      <c r="S98" s="1" t="s">
        <v>1962</v>
      </c>
    </row>
    <row r="99" spans="1:19">
      <c r="A99" s="1">
        <v>98</v>
      </c>
      <c r="B99" s="1" t="s">
        <v>1558</v>
      </c>
      <c r="C99" s="1" t="s">
        <v>76</v>
      </c>
      <c r="H99" s="1" t="s">
        <v>1890</v>
      </c>
      <c r="I99" s="1" t="s">
        <v>1891</v>
      </c>
      <c r="J99" s="1" t="s">
        <v>1892</v>
      </c>
      <c r="K99" s="1" t="s">
        <v>1889</v>
      </c>
      <c r="Q99" s="1" t="s">
        <v>1567</v>
      </c>
      <c r="R99" s="1" t="s">
        <v>1568</v>
      </c>
      <c r="S99" s="1" t="s">
        <v>1962</v>
      </c>
    </row>
    <row r="100" spans="1:19">
      <c r="A100" s="1">
        <v>99</v>
      </c>
      <c r="B100" s="1" t="s">
        <v>1558</v>
      </c>
      <c r="C100" s="1" t="s">
        <v>76</v>
      </c>
      <c r="H100" s="1" t="s">
        <v>1893</v>
      </c>
      <c r="I100" s="1" t="s">
        <v>1894</v>
      </c>
      <c r="J100" s="1" t="s">
        <v>1674</v>
      </c>
      <c r="K100" s="1" t="s">
        <v>1895</v>
      </c>
      <c r="L100" s="1" t="s">
        <v>1896</v>
      </c>
      <c r="Q100" s="1" t="s">
        <v>1560</v>
      </c>
      <c r="R100" s="1" t="s">
        <v>1561</v>
      </c>
      <c r="S100" s="1" t="s">
        <v>1962</v>
      </c>
    </row>
    <row r="101" spans="1:19">
      <c r="A101" s="1">
        <v>100</v>
      </c>
      <c r="B101" s="1" t="s">
        <v>1558</v>
      </c>
      <c r="C101" s="1" t="s">
        <v>76</v>
      </c>
      <c r="H101" s="1" t="s">
        <v>1897</v>
      </c>
      <c r="I101" s="1" t="s">
        <v>1898</v>
      </c>
      <c r="J101" s="1" t="s">
        <v>1589</v>
      </c>
      <c r="K101" s="1" t="s">
        <v>1899</v>
      </c>
      <c r="L101" s="1" t="s">
        <v>1900</v>
      </c>
      <c r="Q101" s="1" t="s">
        <v>1560</v>
      </c>
      <c r="R101" s="1" t="s">
        <v>1561</v>
      </c>
      <c r="S101" s="1" t="s">
        <v>1962</v>
      </c>
    </row>
    <row r="102" spans="1:19">
      <c r="A102" s="1">
        <v>101</v>
      </c>
      <c r="B102" s="1" t="s">
        <v>1558</v>
      </c>
      <c r="C102" s="1" t="s">
        <v>76</v>
      </c>
      <c r="H102" s="1" t="s">
        <v>1901</v>
      </c>
      <c r="I102" s="1" t="s">
        <v>1902</v>
      </c>
      <c r="J102" s="1" t="s">
        <v>1903</v>
      </c>
      <c r="K102" s="1" t="s">
        <v>1904</v>
      </c>
      <c r="Q102" s="1" t="s">
        <v>1647</v>
      </c>
      <c r="R102" s="1" t="s">
        <v>1648</v>
      </c>
      <c r="S102" s="1" t="s">
        <v>1962</v>
      </c>
    </row>
    <row r="103" spans="1:19">
      <c r="A103" s="1">
        <v>102</v>
      </c>
      <c r="B103" s="1" t="s">
        <v>1558</v>
      </c>
      <c r="C103" s="1" t="s">
        <v>76</v>
      </c>
      <c r="H103" s="1" t="s">
        <v>1905</v>
      </c>
      <c r="I103" s="1" t="s">
        <v>1906</v>
      </c>
      <c r="J103" s="1" t="s">
        <v>1863</v>
      </c>
      <c r="K103" s="1" t="s">
        <v>1907</v>
      </c>
      <c r="Q103" s="1" t="s">
        <v>1647</v>
      </c>
      <c r="R103" s="1" t="s">
        <v>1648</v>
      </c>
      <c r="S103" s="1" t="s">
        <v>1962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72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44007.387627314813</v>
      </c>
      <c r="C69" s="20" t="s">
        <v>599</v>
      </c>
      <c r="D69" s="22" t="s">
        <v>600</v>
      </c>
    </row>
    <row r="70" spans="2:4">
      <c r="B70" s="260">
        <v>44007.387638888889</v>
      </c>
      <c r="C70" s="20" t="s">
        <v>602</v>
      </c>
      <c r="D70" s="22" t="s">
        <v>600</v>
      </c>
    </row>
    <row r="71" spans="2:4">
      <c r="B71" s="260">
        <v>44109.528912037036</v>
      </c>
      <c r="C71" s="20" t="s">
        <v>599</v>
      </c>
      <c r="D71" s="22" t="s">
        <v>600</v>
      </c>
    </row>
    <row r="72" spans="2:4">
      <c r="B72" s="260">
        <v>44109.528923611113</v>
      </c>
      <c r="C72" s="20" t="s">
        <v>602</v>
      </c>
      <c r="D72" s="22" t="s">
        <v>600</v>
      </c>
    </row>
  </sheetData>
  <sheetProtection algorithmName="SHA-512" hashValue="dzCp7iT/XiWYGG3zbb0FH+5MYeEU4kS/4uVsR/ejwEBXZjb7WAcJPLHnP6vR1RxvvHO5Z6BD8UW9xxs9gvwHIA==" saltValue="+kw/jktuJtZrRJoCq7iG3g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opLeftCell="D40" zoomScaleNormal="100" zoomScaleSheetLayoutView="100" workbookViewId="0">
      <selection activeCell="G46" sqref="G46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299" t="s">
        <v>192</v>
      </c>
      <c r="F8" s="299"/>
      <c r="G8" s="299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2020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121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1665</v>
      </c>
      <c r="H15" s="116"/>
      <c r="I15" s="176"/>
      <c r="J15" s="225" t="s">
        <v>1664</v>
      </c>
    </row>
    <row r="16" spans="1:10" ht="20.100000000000001" customHeight="1">
      <c r="D16" s="101"/>
      <c r="E16" s="101"/>
      <c r="F16" s="96" t="s">
        <v>104</v>
      </c>
      <c r="G16" s="115" t="s">
        <v>1666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1667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1912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1913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1914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1914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1915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1916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2004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2005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1956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1930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1957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1959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2001</v>
      </c>
      <c r="F57" s="174"/>
      <c r="G57" s="175"/>
      <c r="H57" s="173"/>
    </row>
    <row r="58" spans="1:9" ht="6" customHeight="1"/>
    <row r="59" spans="1:9" s="170" customFormat="1" ht="19.5" customHeight="1">
      <c r="A59" s="167"/>
      <c r="B59" s="168"/>
      <c r="C59" s="169"/>
      <c r="F59" s="196" t="s">
        <v>219</v>
      </c>
      <c r="G59" s="313" t="s">
        <v>228</v>
      </c>
      <c r="H59" s="173"/>
    </row>
    <row r="60" spans="1:9" s="170" customFormat="1" ht="19.5" customHeight="1">
      <c r="A60" s="167"/>
      <c r="B60" s="168"/>
      <c r="C60" s="169"/>
      <c r="F60" s="196" t="s">
        <v>220</v>
      </c>
      <c r="G60" s="314"/>
      <c r="H60" s="173"/>
    </row>
  </sheetData>
  <sheetProtection algorithmName="SHA-512" hashValue="SPeaPF2zDkYOQM/C7BLLrAYs9Wx5Lkjj+7R89bY71YbFCDdiSUXUTjLdfAijOug30d7dmXHVMQAm4CjomBgo9w==" saltValue="5HenPUBd98FQP6Ag4r6w2A==" spinCount="100000" sheet="1" objects="1" scenarios="1" formatColumns="0" formatRows="0" autoFilter="0"/>
  <dataConsolidate leftLabels="1" link="1"/>
  <mergeCells count="1">
    <mergeCell ref="E8:G8"/>
  </mergeCells>
  <phoneticPr fontId="0" type="noConversion"/>
  <dataValidations xWindow="603" yWindow="825" count="13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  <dataValidation allowBlank="1" showInputMessage="1" errorTitle="Ошибка" promptTitle="Ввод" prompt="Необходимо ввести ссылку на обосновывающие материалы в формате: &quot;https://portal.eias.ru/Portal/DownloadPage.aspx?type=12&amp;guid=????????-????-????-????-????????????&quot; (смотри раздел &quot;Методология заполнения&quot; листа &quot;Инструкция&quot;)" sqref="G60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BY183"/>
  <sheetViews>
    <sheetView showGridLines="0" topLeftCell="C7" zoomScaleNormal="10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J149" sqref="J149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Z1" s="214"/>
      <c r="AN1" s="214"/>
      <c r="AO1" s="214"/>
      <c r="AP1" s="214"/>
      <c r="BC1" s="214"/>
      <c r="BF1" s="214"/>
      <c r="BI1" s="214"/>
      <c r="BK1" s="214"/>
      <c r="BL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300" t="s">
        <v>192</v>
      </c>
      <c r="E8" s="30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77" ht="15" customHeight="1">
      <c r="C11" s="58"/>
      <c r="D11" s="301" t="s">
        <v>176</v>
      </c>
      <c r="E11" s="306" t="s">
        <v>193</v>
      </c>
      <c r="F11" s="306" t="s">
        <v>156</v>
      </c>
      <c r="G11" s="306" t="s">
        <v>194</v>
      </c>
      <c r="H11" s="306" t="s">
        <v>195</v>
      </c>
      <c r="I11" s="306"/>
      <c r="J11" s="306"/>
      <c r="K11" s="308"/>
      <c r="L11" s="73"/>
    </row>
    <row r="12" spans="1:77" ht="15" customHeight="1">
      <c r="C12" s="58"/>
      <c r="D12" s="302"/>
      <c r="E12" s="307"/>
      <c r="F12" s="307"/>
      <c r="G12" s="307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3" t="s">
        <v>265</v>
      </c>
      <c r="E14" s="304"/>
      <c r="F14" s="304"/>
      <c r="G14" s="304"/>
      <c r="H14" s="304"/>
      <c r="I14" s="304"/>
      <c r="J14" s="304"/>
      <c r="K14" s="305"/>
      <c r="L14" s="75"/>
    </row>
    <row r="15" spans="1:77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1452.0720000000001</v>
      </c>
      <c r="H15" s="230">
        <f>H16+H17+H20+H23</f>
        <v>574.00800000000004</v>
      </c>
      <c r="I15" s="230">
        <f>I16+I17+I20+I23</f>
        <v>37.936</v>
      </c>
      <c r="J15" s="230">
        <f>J16+J17+J20+J23</f>
        <v>840.12799999999993</v>
      </c>
      <c r="K15" s="230">
        <f>K16+K17+K20+K23</f>
        <v>0</v>
      </c>
      <c r="L15" s="75"/>
      <c r="M15" s="152"/>
      <c r="P15" s="255">
        <v>10</v>
      </c>
    </row>
    <row r="16" spans="1:77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4" si="0">SUM(H16:K16)</f>
        <v>574.00800000000004</v>
      </c>
      <c r="H16" s="265">
        <v>574.00800000000004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878.06399999999996</v>
      </c>
      <c r="H23" s="230">
        <f>SUM(H24:H27)</f>
        <v>0</v>
      </c>
      <c r="I23" s="230">
        <f>SUM(I24:I27)</f>
        <v>37.936</v>
      </c>
      <c r="J23" s="230">
        <f>SUM(J24:J27)</f>
        <v>840.12799999999993</v>
      </c>
      <c r="K23" s="230">
        <f>SUM(K24:K27)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1917</v>
      </c>
      <c r="E25" s="220" t="s">
        <v>1909</v>
      </c>
      <c r="F25" s="216">
        <v>431</v>
      </c>
      <c r="G25" s="236">
        <f>SUM(H25:K25)</f>
        <v>297.029</v>
      </c>
      <c r="H25" s="266">
        <v>0</v>
      </c>
      <c r="I25" s="266">
        <v>37.936</v>
      </c>
      <c r="J25" s="266">
        <v>259.09300000000002</v>
      </c>
      <c r="K25" s="264">
        <v>0</v>
      </c>
      <c r="L25" s="75"/>
      <c r="M25" s="223" t="s">
        <v>1910</v>
      </c>
      <c r="N25" s="224" t="s">
        <v>1911</v>
      </c>
      <c r="O25" s="224" t="s">
        <v>1908</v>
      </c>
    </row>
    <row r="26" spans="3:16" s="63" customFormat="1" ht="15" customHeight="1">
      <c r="C26" s="263" t="s">
        <v>0</v>
      </c>
      <c r="D26" s="254" t="s">
        <v>1918</v>
      </c>
      <c r="E26" s="220" t="s">
        <v>1576</v>
      </c>
      <c r="F26" s="216">
        <v>432</v>
      </c>
      <c r="G26" s="236">
        <f>SUM(H26:K26)</f>
        <v>581.03499999999997</v>
      </c>
      <c r="H26" s="266">
        <v>0</v>
      </c>
      <c r="I26" s="266">
        <v>0</v>
      </c>
      <c r="J26" s="266">
        <v>581.03499999999997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74"/>
      <c r="D27" s="248"/>
      <c r="E27" s="244" t="s">
        <v>399</v>
      </c>
      <c r="F27" s="208"/>
      <c r="G27" s="208"/>
      <c r="H27" s="208"/>
      <c r="I27" s="208"/>
      <c r="J27" s="208"/>
      <c r="K27" s="209"/>
      <c r="L27" s="75"/>
      <c r="M27" s="152"/>
      <c r="P27" s="255"/>
    </row>
    <row r="28" spans="3:16" s="63" customFormat="1" ht="15" customHeight="1">
      <c r="C28" s="74"/>
      <c r="D28" s="246" t="s">
        <v>446</v>
      </c>
      <c r="E28" s="228" t="s">
        <v>196</v>
      </c>
      <c r="F28" s="203" t="s">
        <v>278</v>
      </c>
      <c r="G28" s="230">
        <f t="shared" si="0"/>
        <v>915.08799999999997</v>
      </c>
      <c r="H28" s="230">
        <f>H30+H31+H32</f>
        <v>0</v>
      </c>
      <c r="I28" s="230">
        <f>I29+I31+I32</f>
        <v>0</v>
      </c>
      <c r="J28" s="230">
        <f>J29+J30+J32</f>
        <v>574.00800000000004</v>
      </c>
      <c r="K28" s="230">
        <f>K29+K30+K31</f>
        <v>341.08</v>
      </c>
      <c r="L28" s="75"/>
      <c r="M28" s="152"/>
      <c r="P28" s="255">
        <v>50</v>
      </c>
    </row>
    <row r="29" spans="3:16" s="63" customFormat="1" ht="15" customHeight="1">
      <c r="C29" s="74"/>
      <c r="D29" s="246" t="s">
        <v>447</v>
      </c>
      <c r="E29" s="201" t="s">
        <v>157</v>
      </c>
      <c r="F29" s="203" t="s">
        <v>279</v>
      </c>
      <c r="G29" s="230">
        <f t="shared" si="0"/>
        <v>592.46199999999999</v>
      </c>
      <c r="H29" s="205"/>
      <c r="I29" s="265">
        <v>0</v>
      </c>
      <c r="J29" s="265">
        <v>574.00800000000004</v>
      </c>
      <c r="K29" s="265">
        <v>18.454000000000001</v>
      </c>
      <c r="L29" s="75"/>
      <c r="M29" s="152"/>
      <c r="P29" s="255">
        <v>60</v>
      </c>
    </row>
    <row r="30" spans="3:16" s="63" customFormat="1" ht="15" customHeight="1">
      <c r="C30" s="74"/>
      <c r="D30" s="246" t="s">
        <v>448</v>
      </c>
      <c r="E30" s="201" t="s">
        <v>158</v>
      </c>
      <c r="F30" s="203" t="s">
        <v>280</v>
      </c>
      <c r="G30" s="230">
        <f t="shared" si="0"/>
        <v>37.433999999999997</v>
      </c>
      <c r="H30" s="231">
        <v>0</v>
      </c>
      <c r="I30" s="205"/>
      <c r="J30" s="231">
        <v>0</v>
      </c>
      <c r="K30" s="265">
        <v>37.433999999999997</v>
      </c>
      <c r="L30" s="75"/>
      <c r="M30" s="152"/>
      <c r="P30" s="255">
        <v>70</v>
      </c>
    </row>
    <row r="31" spans="3:16" s="63" customFormat="1" ht="15" customHeight="1">
      <c r="C31" s="74"/>
      <c r="D31" s="246" t="s">
        <v>449</v>
      </c>
      <c r="E31" s="201" t="s">
        <v>159</v>
      </c>
      <c r="F31" s="203" t="s">
        <v>281</v>
      </c>
      <c r="G31" s="230">
        <f t="shared" si="0"/>
        <v>285.19200000000001</v>
      </c>
      <c r="H31" s="231">
        <v>0</v>
      </c>
      <c r="I31" s="231">
        <v>0</v>
      </c>
      <c r="J31" s="205"/>
      <c r="K31" s="265">
        <v>285.19200000000001</v>
      </c>
      <c r="L31" s="75"/>
      <c r="M31" s="152"/>
      <c r="P31" s="255">
        <v>80</v>
      </c>
    </row>
    <row r="32" spans="3:16" s="63" customFormat="1" ht="15" customHeight="1">
      <c r="C32" s="74"/>
      <c r="D32" s="246" t="s">
        <v>450</v>
      </c>
      <c r="E32" s="201" t="s">
        <v>197</v>
      </c>
      <c r="F32" s="203" t="s">
        <v>282</v>
      </c>
      <c r="G32" s="230">
        <f t="shared" si="0"/>
        <v>0</v>
      </c>
      <c r="H32" s="231">
        <v>0</v>
      </c>
      <c r="I32" s="231">
        <v>0</v>
      </c>
      <c r="J32" s="231">
        <v>0</v>
      </c>
      <c r="K32" s="205"/>
      <c r="L32" s="75"/>
      <c r="M32" s="152"/>
      <c r="P32" s="255">
        <v>90</v>
      </c>
    </row>
    <row r="33" spans="3:16" s="63" customFormat="1" ht="15" customHeight="1">
      <c r="C33" s="74"/>
      <c r="D33" s="246" t="s">
        <v>451</v>
      </c>
      <c r="E33" s="229" t="s">
        <v>200</v>
      </c>
      <c r="F33" s="203" t="s">
        <v>283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31">
        <v>0</v>
      </c>
      <c r="L33" s="75"/>
      <c r="M33" s="152"/>
      <c r="P33" s="255"/>
    </row>
    <row r="34" spans="3:16" s="63" customFormat="1" ht="15" customHeight="1">
      <c r="C34" s="74"/>
      <c r="D34" s="246" t="s">
        <v>452</v>
      </c>
      <c r="E34" s="228" t="s">
        <v>573</v>
      </c>
      <c r="F34" s="249" t="s">
        <v>284</v>
      </c>
      <c r="G34" s="230">
        <f t="shared" si="0"/>
        <v>1415.124</v>
      </c>
      <c r="H34" s="230">
        <f>H35+H37+H40+H43</f>
        <v>0</v>
      </c>
      <c r="I34" s="230">
        <f>I35+I37+I40+I43</f>
        <v>0</v>
      </c>
      <c r="J34" s="230">
        <f>J35+J37+J40+J43</f>
        <v>1074.0440000000001</v>
      </c>
      <c r="K34" s="230">
        <f>K35+K37+K40+K43</f>
        <v>341.08</v>
      </c>
      <c r="L34" s="75"/>
      <c r="M34" s="152"/>
      <c r="P34" s="255">
        <v>100</v>
      </c>
    </row>
    <row r="35" spans="3:16" s="63" customFormat="1" ht="22.5">
      <c r="C35" s="74"/>
      <c r="D35" s="246" t="s">
        <v>453</v>
      </c>
      <c r="E35" s="202" t="s">
        <v>574</v>
      </c>
      <c r="F35" s="203" t="s">
        <v>285</v>
      </c>
      <c r="G35" s="230">
        <f t="shared" si="0"/>
        <v>1415.124</v>
      </c>
      <c r="H35" s="265">
        <v>0</v>
      </c>
      <c r="I35" s="265">
        <v>0</v>
      </c>
      <c r="J35" s="265">
        <v>1074.0440000000001</v>
      </c>
      <c r="K35" s="265">
        <v>341.08</v>
      </c>
      <c r="L35" s="75"/>
      <c r="M35" s="152"/>
      <c r="P35" s="255"/>
    </row>
    <row r="36" spans="3:16" s="63" customFormat="1" ht="15" customHeight="1">
      <c r="C36" s="74"/>
      <c r="D36" s="246" t="s">
        <v>557</v>
      </c>
      <c r="E36" s="204" t="s">
        <v>547</v>
      </c>
      <c r="F36" s="203" t="s">
        <v>288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/>
      <c r="L36" s="75"/>
      <c r="M36" s="152"/>
      <c r="P36" s="255"/>
    </row>
    <row r="37" spans="3:16" s="63" customFormat="1" ht="15" customHeight="1">
      <c r="C37" s="74"/>
      <c r="D37" s="246" t="s">
        <v>454</v>
      </c>
      <c r="E37" s="202" t="s">
        <v>286</v>
      </c>
      <c r="F37" s="203" t="s">
        <v>289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>
        <v>0</v>
      </c>
      <c r="L37" s="75"/>
      <c r="M37" s="152"/>
      <c r="P37" s="255"/>
    </row>
    <row r="38" spans="3:16" s="63" customFormat="1" ht="15" customHeight="1">
      <c r="C38" s="74"/>
      <c r="D38" s="246" t="s">
        <v>558</v>
      </c>
      <c r="E38" s="204" t="s">
        <v>575</v>
      </c>
      <c r="F38" s="203" t="s">
        <v>290</v>
      </c>
      <c r="G38" s="230">
        <f t="shared" si="0"/>
        <v>0</v>
      </c>
      <c r="H38" s="265">
        <v>0</v>
      </c>
      <c r="I38" s="265">
        <v>0</v>
      </c>
      <c r="J38" s="265">
        <v>0</v>
      </c>
      <c r="K38" s="265">
        <v>0</v>
      </c>
      <c r="L38" s="75"/>
      <c r="M38" s="152"/>
      <c r="P38" s="255"/>
    </row>
    <row r="39" spans="3:16" s="63" customFormat="1" ht="15" customHeight="1">
      <c r="C39" s="74"/>
      <c r="D39" s="246" t="s">
        <v>559</v>
      </c>
      <c r="E39" s="206" t="s">
        <v>547</v>
      </c>
      <c r="F39" s="203" t="s">
        <v>291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455</v>
      </c>
      <c r="E40" s="202" t="s">
        <v>576</v>
      </c>
      <c r="F40" s="203" t="s">
        <v>292</v>
      </c>
      <c r="G40" s="230">
        <f t="shared" si="0"/>
        <v>0</v>
      </c>
      <c r="H40" s="230">
        <f>SUM(H41:H42)</f>
        <v>0</v>
      </c>
      <c r="I40" s="230">
        <f>SUM(I41:I42)</f>
        <v>0</v>
      </c>
      <c r="J40" s="230">
        <f>SUM(J41:J42)</f>
        <v>0</v>
      </c>
      <c r="K40" s="230">
        <f>SUM(K41:K42)</f>
        <v>0</v>
      </c>
      <c r="L40" s="75"/>
      <c r="M40" s="152"/>
      <c r="P40" s="255"/>
    </row>
    <row r="41" spans="3:16" s="63" customFormat="1" ht="19.5" customHeight="1">
      <c r="C41" s="74"/>
      <c r="D41" s="253" t="s">
        <v>567</v>
      </c>
      <c r="E41" s="252"/>
      <c r="F41" s="222" t="s">
        <v>292</v>
      </c>
      <c r="G41" s="210"/>
      <c r="H41" s="210"/>
      <c r="I41" s="210"/>
      <c r="J41" s="210"/>
      <c r="K41" s="210"/>
      <c r="L41" s="75"/>
      <c r="M41" s="152"/>
      <c r="P41" s="255"/>
    </row>
    <row r="42" spans="3:16" s="63" customFormat="1" ht="15" customHeight="1">
      <c r="C42" s="74"/>
      <c r="D42" s="211"/>
      <c r="E42" s="244" t="s">
        <v>399</v>
      </c>
      <c r="F42" s="208"/>
      <c r="G42" s="208"/>
      <c r="H42" s="208"/>
      <c r="I42" s="208"/>
      <c r="J42" s="208"/>
      <c r="K42" s="209"/>
      <c r="L42" s="75"/>
      <c r="M42" s="152"/>
      <c r="P42" s="255"/>
    </row>
    <row r="43" spans="3:16" s="63" customFormat="1" ht="15" customHeight="1">
      <c r="C43" s="74"/>
      <c r="D43" s="246" t="s">
        <v>456</v>
      </c>
      <c r="E43" s="245" t="s">
        <v>548</v>
      </c>
      <c r="F43" s="203" t="s">
        <v>293</v>
      </c>
      <c r="G43" s="230">
        <f t="shared" si="0"/>
        <v>0</v>
      </c>
      <c r="H43" s="265">
        <v>0</v>
      </c>
      <c r="I43" s="265">
        <v>0</v>
      </c>
      <c r="J43" s="265">
        <v>0</v>
      </c>
      <c r="K43" s="265">
        <v>0</v>
      </c>
      <c r="L43" s="75"/>
      <c r="M43" s="152"/>
      <c r="P43" s="255">
        <v>120</v>
      </c>
    </row>
    <row r="44" spans="3:16" s="63" customFormat="1" ht="15" customHeight="1">
      <c r="C44" s="74"/>
      <c r="D44" s="246" t="s">
        <v>457</v>
      </c>
      <c r="E44" s="228" t="s">
        <v>198</v>
      </c>
      <c r="F44" s="203" t="s">
        <v>294</v>
      </c>
      <c r="G44" s="230">
        <f t="shared" si="0"/>
        <v>950.54600000000005</v>
      </c>
      <c r="H44" s="265">
        <f>H16</f>
        <v>574.00800000000004</v>
      </c>
      <c r="I44" s="265">
        <v>37.433999999999997</v>
      </c>
      <c r="J44" s="265">
        <v>339.10399999999998</v>
      </c>
      <c r="K44" s="265">
        <v>0</v>
      </c>
      <c r="L44" s="75"/>
      <c r="M44" s="152"/>
      <c r="P44" s="255">
        <v>150</v>
      </c>
    </row>
    <row r="45" spans="3:16" s="63" customFormat="1" ht="15" customHeight="1">
      <c r="C45" s="74"/>
      <c r="D45" s="246" t="s">
        <v>458</v>
      </c>
      <c r="E45" s="228" t="s">
        <v>199</v>
      </c>
      <c r="F45" s="203" t="s">
        <v>295</v>
      </c>
      <c r="G45" s="230">
        <f t="shared" si="0"/>
        <v>0</v>
      </c>
      <c r="H45" s="265">
        <v>0</v>
      </c>
      <c r="I45" s="265">
        <v>0</v>
      </c>
      <c r="J45" s="265">
        <v>0</v>
      </c>
      <c r="K45" s="265">
        <v>0</v>
      </c>
      <c r="L45" s="75"/>
      <c r="M45" s="152"/>
      <c r="P45" s="255">
        <v>160</v>
      </c>
    </row>
    <row r="46" spans="3:16" s="63" customFormat="1" ht="15" customHeight="1">
      <c r="C46" s="74"/>
      <c r="D46" s="246" t="s">
        <v>459</v>
      </c>
      <c r="E46" s="228" t="s">
        <v>201</v>
      </c>
      <c r="F46" s="203" t="s">
        <v>296</v>
      </c>
      <c r="G46" s="230">
        <f t="shared" si="0"/>
        <v>0</v>
      </c>
      <c r="H46" s="265">
        <v>0</v>
      </c>
      <c r="I46" s="265">
        <v>0</v>
      </c>
      <c r="J46" s="265">
        <v>0</v>
      </c>
      <c r="K46" s="265">
        <v>0</v>
      </c>
      <c r="L46" s="75"/>
      <c r="M46" s="152"/>
      <c r="P46" s="255">
        <v>180</v>
      </c>
    </row>
    <row r="47" spans="3:16" s="63" customFormat="1" ht="15" customHeight="1">
      <c r="C47" s="74"/>
      <c r="D47" s="246" t="s">
        <v>460</v>
      </c>
      <c r="E47" s="228" t="s">
        <v>544</v>
      </c>
      <c r="F47" s="203" t="s">
        <v>297</v>
      </c>
      <c r="G47" s="230">
        <f t="shared" si="0"/>
        <v>1.49</v>
      </c>
      <c r="H47" s="265">
        <f>H48+H49</f>
        <v>0</v>
      </c>
      <c r="I47" s="265">
        <v>0.502</v>
      </c>
      <c r="J47" s="265">
        <v>0.98799999999999999</v>
      </c>
      <c r="K47" s="265">
        <v>0</v>
      </c>
      <c r="L47" s="75"/>
      <c r="M47" s="152"/>
      <c r="P47" s="255">
        <v>190</v>
      </c>
    </row>
    <row r="48" spans="3:16" s="63" customFormat="1" ht="15" customHeight="1">
      <c r="C48" s="74"/>
      <c r="D48" s="246" t="s">
        <v>461</v>
      </c>
      <c r="E48" s="202" t="s">
        <v>545</v>
      </c>
      <c r="F48" s="203" t="s">
        <v>299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200</v>
      </c>
    </row>
    <row r="49" spans="3:16" s="63" customFormat="1" ht="15" customHeight="1">
      <c r="C49" s="74"/>
      <c r="D49" s="246" t="s">
        <v>546</v>
      </c>
      <c r="E49" s="228" t="s">
        <v>488</v>
      </c>
      <c r="F49" s="203" t="s">
        <v>300</v>
      </c>
      <c r="G49" s="230">
        <f t="shared" si="0"/>
        <v>1.49</v>
      </c>
      <c r="H49" s="265">
        <v>0</v>
      </c>
      <c r="I49" s="265">
        <v>0.502</v>
      </c>
      <c r="J49" s="265">
        <f>J47</f>
        <v>0.98799999999999999</v>
      </c>
      <c r="K49" s="265">
        <v>0</v>
      </c>
      <c r="L49" s="75"/>
      <c r="M49" s="152"/>
      <c r="P49" s="256"/>
    </row>
    <row r="50" spans="3:16" s="63" customFormat="1" ht="22.5">
      <c r="C50" s="74"/>
      <c r="D50" s="246" t="s">
        <v>462</v>
      </c>
      <c r="E50" s="229" t="s">
        <v>301</v>
      </c>
      <c r="F50" s="203" t="s">
        <v>302</v>
      </c>
      <c r="G50" s="230">
        <f t="shared" si="0"/>
        <v>0</v>
      </c>
      <c r="H50" s="230">
        <f>H47-H49</f>
        <v>0</v>
      </c>
      <c r="I50" s="230">
        <f>I47-I49</f>
        <v>0</v>
      </c>
      <c r="J50" s="230">
        <f>J47-J49</f>
        <v>0</v>
      </c>
      <c r="K50" s="230">
        <f>K47-K49</f>
        <v>0</v>
      </c>
      <c r="L50" s="75"/>
      <c r="M50" s="152"/>
      <c r="P50" s="256"/>
    </row>
    <row r="51" spans="3:16" s="63" customFormat="1" ht="15" customHeight="1">
      <c r="C51" s="74"/>
      <c r="D51" s="246" t="s">
        <v>463</v>
      </c>
      <c r="E51" s="227" t="s">
        <v>202</v>
      </c>
      <c r="F51" s="203" t="s">
        <v>303</v>
      </c>
      <c r="G51" s="230">
        <f t="shared" si="0"/>
        <v>0</v>
      </c>
      <c r="H51" s="230">
        <f>(H15+H28+H33)-(H34+H44+H45+H46+H47)</f>
        <v>0</v>
      </c>
      <c r="I51" s="230">
        <f>(I15+I28+I33)-(I34+I44+I45+I46+I47)</f>
        <v>0</v>
      </c>
      <c r="J51" s="230">
        <f>(J15+J28+J33)-(J34+J44+J45+J46+J47)</f>
        <v>0</v>
      </c>
      <c r="K51" s="230">
        <f>(K15+K28+K33)-(K34+K44+K45+K46+K47)</f>
        <v>0</v>
      </c>
      <c r="L51" s="75"/>
      <c r="M51" s="152"/>
      <c r="P51" s="255">
        <v>210</v>
      </c>
    </row>
    <row r="52" spans="3:16" s="63" customFormat="1" ht="15" customHeight="1">
      <c r="C52" s="74"/>
      <c r="D52" s="303" t="s">
        <v>266</v>
      </c>
      <c r="E52" s="304"/>
      <c r="F52" s="304"/>
      <c r="G52" s="304"/>
      <c r="H52" s="304"/>
      <c r="I52" s="304"/>
      <c r="J52" s="304"/>
      <c r="K52" s="305"/>
      <c r="L52" s="75"/>
      <c r="M52" s="152"/>
      <c r="P52" s="256"/>
    </row>
    <row r="53" spans="3:16" s="63" customFormat="1" ht="15" customHeight="1">
      <c r="C53" s="74"/>
      <c r="D53" s="246" t="s">
        <v>464</v>
      </c>
      <c r="E53" s="228" t="s">
        <v>569</v>
      </c>
      <c r="F53" s="203" t="s">
        <v>304</v>
      </c>
      <c r="G53" s="230">
        <f t="shared" si="0"/>
        <v>12.906000000000001</v>
      </c>
      <c r="H53" s="230">
        <f>H54+H55+H58+H61</f>
        <v>3.66</v>
      </c>
      <c r="I53" s="230">
        <f>I54+I55+I58+I61</f>
        <v>0.23</v>
      </c>
      <c r="J53" s="230">
        <f>J54+J55+J58+J61</f>
        <v>9.016</v>
      </c>
      <c r="K53" s="230">
        <f>K54+K55+K58+K61</f>
        <v>0</v>
      </c>
      <c r="L53" s="75"/>
      <c r="M53" s="152"/>
      <c r="P53" s="255">
        <v>300</v>
      </c>
    </row>
    <row r="54" spans="3:16" s="63" customFormat="1" ht="15" customHeight="1">
      <c r="C54" s="74"/>
      <c r="D54" s="246" t="s">
        <v>465</v>
      </c>
      <c r="E54" s="202" t="s">
        <v>275</v>
      </c>
      <c r="F54" s="203" t="s">
        <v>305</v>
      </c>
      <c r="G54" s="230">
        <f t="shared" si="0"/>
        <v>3.66</v>
      </c>
      <c r="H54" s="265">
        <v>3.66</v>
      </c>
      <c r="I54" s="265">
        <v>0</v>
      </c>
      <c r="J54" s="265">
        <v>0</v>
      </c>
      <c r="K54" s="265">
        <v>0</v>
      </c>
      <c r="L54" s="75"/>
      <c r="M54" s="152"/>
      <c r="P54" s="255">
        <v>310</v>
      </c>
    </row>
    <row r="55" spans="3:16" s="63" customFormat="1" ht="15" customHeight="1">
      <c r="C55" s="74"/>
      <c r="D55" s="246" t="s">
        <v>466</v>
      </c>
      <c r="E55" s="202" t="s">
        <v>570</v>
      </c>
      <c r="F55" s="203" t="s">
        <v>306</v>
      </c>
      <c r="G55" s="230">
        <f t="shared" si="0"/>
        <v>0</v>
      </c>
      <c r="H55" s="230">
        <f>SUM(H56:H57)</f>
        <v>0</v>
      </c>
      <c r="I55" s="230">
        <f>SUM(I56:I57)</f>
        <v>0</v>
      </c>
      <c r="J55" s="230">
        <f>SUM(J56:J57)</f>
        <v>0</v>
      </c>
      <c r="K55" s="230">
        <f>SUM(K56:K57)</f>
        <v>0</v>
      </c>
      <c r="L55" s="75"/>
      <c r="M55" s="152"/>
      <c r="P55" s="255">
        <v>320</v>
      </c>
    </row>
    <row r="56" spans="3:16" s="63" customFormat="1" ht="12.75" hidden="1">
      <c r="C56" s="74"/>
      <c r="D56" s="253" t="s">
        <v>554</v>
      </c>
      <c r="E56" s="252"/>
      <c r="F56" s="222" t="s">
        <v>306</v>
      </c>
      <c r="G56" s="210"/>
      <c r="H56" s="210"/>
      <c r="I56" s="210"/>
      <c r="J56" s="210"/>
      <c r="K56" s="210"/>
      <c r="L56" s="75"/>
      <c r="M56" s="152"/>
      <c r="P56" s="255"/>
    </row>
    <row r="57" spans="3:16" s="63" customFormat="1" ht="15" customHeight="1">
      <c r="C57" s="74"/>
      <c r="D57" s="248"/>
      <c r="E57" s="244" t="s">
        <v>399</v>
      </c>
      <c r="F57" s="208"/>
      <c r="G57" s="208"/>
      <c r="H57" s="208"/>
      <c r="I57" s="208"/>
      <c r="J57" s="208"/>
      <c r="K57" s="209"/>
      <c r="L57" s="75"/>
      <c r="M57" s="152"/>
      <c r="P57" s="255"/>
    </row>
    <row r="58" spans="3:16" s="63" customFormat="1" ht="15" customHeight="1">
      <c r="C58" s="74"/>
      <c r="D58" s="246" t="s">
        <v>467</v>
      </c>
      <c r="E58" s="202" t="s">
        <v>571</v>
      </c>
      <c r="F58" s="203" t="s">
        <v>307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/>
    </row>
    <row r="59" spans="3:16" s="63" customFormat="1" ht="12.75" hidden="1" customHeight="1">
      <c r="C59" s="74"/>
      <c r="D59" s="253" t="s">
        <v>555</v>
      </c>
      <c r="E59" s="252"/>
      <c r="F59" s="222" t="s">
        <v>307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468</v>
      </c>
      <c r="E61" s="202" t="s">
        <v>572</v>
      </c>
      <c r="F61" s="203" t="s">
        <v>308</v>
      </c>
      <c r="G61" s="230">
        <f t="shared" si="0"/>
        <v>9.2460000000000004</v>
      </c>
      <c r="H61" s="230">
        <f>SUM(H62:H65)</f>
        <v>0</v>
      </c>
      <c r="I61" s="230">
        <f>SUM(I62:I65)</f>
        <v>0.23</v>
      </c>
      <c r="J61" s="230">
        <f>SUM(J62:J65)</f>
        <v>9.016</v>
      </c>
      <c r="K61" s="230">
        <f>SUM(K62:K65)</f>
        <v>0</v>
      </c>
      <c r="L61" s="75"/>
      <c r="M61" s="152"/>
      <c r="P61" s="255">
        <v>330</v>
      </c>
    </row>
    <row r="62" spans="3:16" s="63" customFormat="1" ht="12.75" hidden="1" customHeight="1">
      <c r="C62" s="74"/>
      <c r="D62" s="253" t="s">
        <v>556</v>
      </c>
      <c r="E62" s="252"/>
      <c r="F62" s="222" t="s">
        <v>308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263" t="s">
        <v>0</v>
      </c>
      <c r="D63" s="254" t="s">
        <v>1919</v>
      </c>
      <c r="E63" s="220" t="s">
        <v>1909</v>
      </c>
      <c r="F63" s="216">
        <v>1461</v>
      </c>
      <c r="G63" s="236">
        <f>SUM(H63:K63)</f>
        <v>4.5910000000000002</v>
      </c>
      <c r="H63" s="266">
        <v>0</v>
      </c>
      <c r="I63" s="266">
        <v>0.23</v>
      </c>
      <c r="J63" s="264">
        <v>4.3609999999999998</v>
      </c>
      <c r="K63" s="264">
        <v>0</v>
      </c>
      <c r="L63" s="75"/>
      <c r="M63" s="223" t="s">
        <v>1910</v>
      </c>
      <c r="N63" s="224" t="s">
        <v>1911</v>
      </c>
      <c r="O63" s="224" t="s">
        <v>1908</v>
      </c>
    </row>
    <row r="64" spans="3:16" s="63" customFormat="1" ht="15" customHeight="1">
      <c r="C64" s="263" t="s">
        <v>0</v>
      </c>
      <c r="D64" s="254" t="s">
        <v>1920</v>
      </c>
      <c r="E64" s="220" t="s">
        <v>1576</v>
      </c>
      <c r="F64" s="216">
        <v>1462</v>
      </c>
      <c r="G64" s="236">
        <f>SUM(H64:K64)</f>
        <v>4.6550000000000002</v>
      </c>
      <c r="H64" s="266">
        <v>0</v>
      </c>
      <c r="I64" s="266">
        <v>0</v>
      </c>
      <c r="J64" s="266">
        <v>4.6550000000000002</v>
      </c>
      <c r="K64" s="264">
        <v>0</v>
      </c>
      <c r="L64" s="75"/>
      <c r="M64" s="223" t="s">
        <v>1577</v>
      </c>
      <c r="N64" s="224" t="s">
        <v>1578</v>
      </c>
      <c r="O64" s="224" t="s">
        <v>1575</v>
      </c>
    </row>
    <row r="65" spans="3:16" s="63" customFormat="1" ht="15" customHeight="1">
      <c r="C65" s="74"/>
      <c r="D65" s="248"/>
      <c r="E65" s="244" t="s">
        <v>399</v>
      </c>
      <c r="F65" s="208"/>
      <c r="G65" s="208"/>
      <c r="H65" s="208"/>
      <c r="I65" s="208"/>
      <c r="J65" s="208"/>
      <c r="K65" s="209"/>
      <c r="L65" s="75"/>
      <c r="M65" s="152"/>
      <c r="P65" s="255"/>
    </row>
    <row r="66" spans="3:16" s="63" customFormat="1" ht="15" customHeight="1">
      <c r="C66" s="74"/>
      <c r="D66" s="246" t="s">
        <v>469</v>
      </c>
      <c r="E66" s="228" t="s">
        <v>196</v>
      </c>
      <c r="F66" s="203" t="s">
        <v>309</v>
      </c>
      <c r="G66" s="230">
        <f t="shared" si="0"/>
        <v>5.6938000000000004</v>
      </c>
      <c r="H66" s="230">
        <f>H68+H69+H70</f>
        <v>0</v>
      </c>
      <c r="I66" s="230">
        <f>I67+I69+I70</f>
        <v>0</v>
      </c>
      <c r="J66" s="230">
        <f>J67+J68+J70</f>
        <v>3.66</v>
      </c>
      <c r="K66" s="230">
        <f>K67+K68+K69</f>
        <v>2.0338000000000003</v>
      </c>
      <c r="L66" s="75"/>
      <c r="M66" s="152"/>
      <c r="P66" s="255">
        <v>340</v>
      </c>
    </row>
    <row r="67" spans="3:16" s="63" customFormat="1" ht="15" customHeight="1">
      <c r="C67" s="74"/>
      <c r="D67" s="246" t="s">
        <v>470</v>
      </c>
      <c r="E67" s="201" t="s">
        <v>157</v>
      </c>
      <c r="F67" s="203" t="s">
        <v>310</v>
      </c>
      <c r="G67" s="230">
        <f t="shared" si="0"/>
        <v>3.7731000000000003</v>
      </c>
      <c r="H67" s="205"/>
      <c r="I67" s="231">
        <v>0</v>
      </c>
      <c r="J67" s="265">
        <v>3.66</v>
      </c>
      <c r="K67" s="265">
        <v>0.11310000000000001</v>
      </c>
      <c r="L67" s="75"/>
      <c r="M67" s="152"/>
      <c r="P67" s="255">
        <v>350</v>
      </c>
    </row>
    <row r="68" spans="3:16" s="63" customFormat="1" ht="15" customHeight="1">
      <c r="C68" s="74"/>
      <c r="D68" s="246" t="s">
        <v>471</v>
      </c>
      <c r="E68" s="201" t="s">
        <v>158</v>
      </c>
      <c r="F68" s="203" t="s">
        <v>311</v>
      </c>
      <c r="G68" s="230">
        <f t="shared" si="0"/>
        <v>0.23</v>
      </c>
      <c r="H68" s="231">
        <v>0</v>
      </c>
      <c r="I68" s="232"/>
      <c r="J68" s="265"/>
      <c r="K68" s="265">
        <f>I63</f>
        <v>0.23</v>
      </c>
      <c r="L68" s="75"/>
      <c r="M68" s="152"/>
      <c r="P68" s="255">
        <v>360</v>
      </c>
    </row>
    <row r="69" spans="3:16" s="63" customFormat="1" ht="15" customHeight="1">
      <c r="C69" s="74"/>
      <c r="D69" s="246" t="s">
        <v>472</v>
      </c>
      <c r="E69" s="201" t="s">
        <v>159</v>
      </c>
      <c r="F69" s="203" t="s">
        <v>312</v>
      </c>
      <c r="G69" s="230">
        <f t="shared" si="0"/>
        <v>1.6907000000000001</v>
      </c>
      <c r="H69" s="231">
        <v>0</v>
      </c>
      <c r="I69" s="231">
        <v>0</v>
      </c>
      <c r="J69" s="205"/>
      <c r="K69" s="265">
        <v>1.6907000000000001</v>
      </c>
      <c r="L69" s="75"/>
      <c r="M69" s="152"/>
      <c r="P69" s="255">
        <v>370</v>
      </c>
    </row>
    <row r="70" spans="3:16" s="63" customFormat="1" ht="15" customHeight="1">
      <c r="C70" s="74"/>
      <c r="D70" s="246" t="s">
        <v>473</v>
      </c>
      <c r="E70" s="201" t="s">
        <v>197</v>
      </c>
      <c r="F70" s="203" t="s">
        <v>313</v>
      </c>
      <c r="G70" s="230">
        <f t="shared" si="0"/>
        <v>0</v>
      </c>
      <c r="H70" s="231">
        <v>0</v>
      </c>
      <c r="I70" s="231">
        <v>0</v>
      </c>
      <c r="J70" s="231">
        <v>0</v>
      </c>
      <c r="K70" s="205"/>
      <c r="L70" s="75"/>
      <c r="M70" s="152"/>
      <c r="P70" s="255">
        <v>380</v>
      </c>
    </row>
    <row r="71" spans="3:16" s="63" customFormat="1" ht="15" customHeight="1">
      <c r="C71" s="74"/>
      <c r="D71" s="246" t="s">
        <v>474</v>
      </c>
      <c r="E71" s="229" t="s">
        <v>200</v>
      </c>
      <c r="F71" s="203" t="s">
        <v>314</v>
      </c>
      <c r="G71" s="230">
        <f t="shared" si="0"/>
        <v>0</v>
      </c>
      <c r="H71" s="231">
        <v>0</v>
      </c>
      <c r="I71" s="231">
        <v>0</v>
      </c>
      <c r="J71" s="231">
        <v>0</v>
      </c>
      <c r="K71" s="231">
        <v>0</v>
      </c>
      <c r="L71" s="75"/>
      <c r="M71" s="152"/>
      <c r="P71" s="255"/>
    </row>
    <row r="72" spans="3:16" s="63" customFormat="1" ht="15" customHeight="1">
      <c r="C72" s="74"/>
      <c r="D72" s="246" t="s">
        <v>475</v>
      </c>
      <c r="E72" s="228" t="s">
        <v>573</v>
      </c>
      <c r="F72" s="249" t="s">
        <v>315</v>
      </c>
      <c r="G72" s="230">
        <f t="shared" si="0"/>
        <v>11.943399999999999</v>
      </c>
      <c r="H72" s="230">
        <f>H73+H75+H78+H81</f>
        <v>0</v>
      </c>
      <c r="I72" s="230">
        <f>I73+I75+I78+I81</f>
        <v>0</v>
      </c>
      <c r="J72" s="230">
        <f>J73+J75+J78+J81</f>
        <v>10.142399999999999</v>
      </c>
      <c r="K72" s="230">
        <f>K73+K75+K78+K81</f>
        <v>1.8009999999999999</v>
      </c>
      <c r="L72" s="75"/>
      <c r="M72" s="152"/>
      <c r="P72" s="255">
        <v>390</v>
      </c>
    </row>
    <row r="73" spans="3:16" s="63" customFormat="1" ht="22.5">
      <c r="C73" s="74"/>
      <c r="D73" s="246" t="s">
        <v>476</v>
      </c>
      <c r="E73" s="202" t="s">
        <v>574</v>
      </c>
      <c r="F73" s="203" t="s">
        <v>316</v>
      </c>
      <c r="G73" s="230">
        <f t="shared" si="0"/>
        <v>11.122999999999999</v>
      </c>
      <c r="H73" s="265">
        <v>0</v>
      </c>
      <c r="I73" s="265">
        <v>0</v>
      </c>
      <c r="J73" s="265">
        <v>9.3219999999999992</v>
      </c>
      <c r="K73" s="265">
        <v>1.8009999999999999</v>
      </c>
      <c r="L73" s="75"/>
      <c r="M73" s="152"/>
      <c r="P73" s="255"/>
    </row>
    <row r="74" spans="3:16" s="63" customFormat="1" ht="15" customHeight="1">
      <c r="C74" s="74"/>
      <c r="D74" s="246" t="s">
        <v>560</v>
      </c>
      <c r="E74" s="204" t="s">
        <v>547</v>
      </c>
      <c r="F74" s="203" t="s">
        <v>317</v>
      </c>
      <c r="G74" s="230">
        <f t="shared" si="0"/>
        <v>0</v>
      </c>
      <c r="H74" s="265">
        <v>0</v>
      </c>
      <c r="I74" s="265">
        <v>0</v>
      </c>
      <c r="J74" s="265">
        <v>0</v>
      </c>
      <c r="K74" s="265">
        <v>0</v>
      </c>
      <c r="L74" s="75"/>
      <c r="M74" s="152"/>
      <c r="P74" s="255"/>
    </row>
    <row r="75" spans="3:16" s="63" customFormat="1" ht="15" customHeight="1">
      <c r="C75" s="74"/>
      <c r="D75" s="246" t="s">
        <v>477</v>
      </c>
      <c r="E75" s="202" t="s">
        <v>286</v>
      </c>
      <c r="F75" s="203" t="s">
        <v>318</v>
      </c>
      <c r="G75" s="230">
        <f t="shared" si="0"/>
        <v>0.82040000000000002</v>
      </c>
      <c r="H75" s="265">
        <v>0</v>
      </c>
      <c r="I75" s="265">
        <v>0</v>
      </c>
      <c r="J75" s="265">
        <v>0.82040000000000002</v>
      </c>
      <c r="K75" s="265">
        <v>0</v>
      </c>
      <c r="L75" s="75"/>
      <c r="M75" s="152"/>
      <c r="P75" s="255"/>
    </row>
    <row r="76" spans="3:16" s="63" customFormat="1" ht="15" customHeight="1">
      <c r="C76" s="74"/>
      <c r="D76" s="246" t="s">
        <v>561</v>
      </c>
      <c r="E76" s="204" t="s">
        <v>575</v>
      </c>
      <c r="F76" s="203" t="s">
        <v>319</v>
      </c>
      <c r="G76" s="230">
        <f t="shared" si="0"/>
        <v>0</v>
      </c>
      <c r="H76" s="265">
        <v>0</v>
      </c>
      <c r="I76" s="265">
        <v>0</v>
      </c>
      <c r="J76" s="265">
        <v>0</v>
      </c>
      <c r="K76" s="265">
        <v>0</v>
      </c>
      <c r="L76" s="75"/>
      <c r="M76" s="152"/>
      <c r="P76" s="255"/>
    </row>
    <row r="77" spans="3:16" s="63" customFormat="1" ht="15" customHeight="1">
      <c r="C77" s="74"/>
      <c r="D77" s="246" t="s">
        <v>562</v>
      </c>
      <c r="E77" s="206" t="s">
        <v>547</v>
      </c>
      <c r="F77" s="203" t="s">
        <v>320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478</v>
      </c>
      <c r="E78" s="202" t="s">
        <v>576</v>
      </c>
      <c r="F78" s="203" t="s">
        <v>321</v>
      </c>
      <c r="G78" s="230">
        <f t="shared" si="0"/>
        <v>0</v>
      </c>
      <c r="H78" s="230">
        <f>SUM(H79:H80)</f>
        <v>0</v>
      </c>
      <c r="I78" s="230">
        <f>SUM(I79:I80)</f>
        <v>0</v>
      </c>
      <c r="J78" s="230">
        <f>SUM(J79:J80)</f>
        <v>0</v>
      </c>
      <c r="K78" s="230">
        <f>SUM(K79:K80)</f>
        <v>0</v>
      </c>
      <c r="L78" s="75"/>
      <c r="M78" s="152"/>
      <c r="P78" s="255"/>
    </row>
    <row r="79" spans="3:16" s="63" customFormat="1" ht="12.75" hidden="1" customHeight="1">
      <c r="C79" s="74"/>
      <c r="D79" s="253" t="s">
        <v>568</v>
      </c>
      <c r="E79" s="252"/>
      <c r="F79" s="222" t="s">
        <v>321</v>
      </c>
      <c r="G79" s="210"/>
      <c r="H79" s="210"/>
      <c r="I79" s="210"/>
      <c r="J79" s="210"/>
      <c r="K79" s="210"/>
      <c r="L79" s="75"/>
      <c r="M79" s="152"/>
      <c r="P79" s="255"/>
    </row>
    <row r="80" spans="3:16" s="63" customFormat="1" ht="15" customHeight="1">
      <c r="C80" s="74"/>
      <c r="D80" s="248"/>
      <c r="E80" s="244" t="s">
        <v>399</v>
      </c>
      <c r="F80" s="208"/>
      <c r="G80" s="208"/>
      <c r="H80" s="208"/>
      <c r="I80" s="208"/>
      <c r="J80" s="208"/>
      <c r="K80" s="209"/>
      <c r="L80" s="75"/>
      <c r="M80" s="152"/>
      <c r="P80" s="255"/>
    </row>
    <row r="81" spans="3:16" s="63" customFormat="1" ht="15" customHeight="1">
      <c r="C81" s="74"/>
      <c r="D81" s="246" t="s">
        <v>479</v>
      </c>
      <c r="E81" s="245" t="s">
        <v>548</v>
      </c>
      <c r="F81" s="203" t="s">
        <v>322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>
        <v>410</v>
      </c>
    </row>
    <row r="82" spans="3:16" s="63" customFormat="1" ht="15" customHeight="1">
      <c r="C82" s="74"/>
      <c r="D82" s="246" t="s">
        <v>480</v>
      </c>
      <c r="E82" s="228" t="s">
        <v>198</v>
      </c>
      <c r="F82" s="203" t="s">
        <v>323</v>
      </c>
      <c r="G82" s="230">
        <f t="shared" si="0"/>
        <v>6.2065999999999999</v>
      </c>
      <c r="H82" s="265">
        <v>3.66</v>
      </c>
      <c r="I82" s="265">
        <v>0.21759999999999999</v>
      </c>
      <c r="J82" s="265">
        <v>2.0960000000000001</v>
      </c>
      <c r="K82" s="265">
        <v>0.23300000000000001</v>
      </c>
      <c r="L82" s="75"/>
      <c r="M82" s="152"/>
      <c r="P82" s="255">
        <v>440</v>
      </c>
    </row>
    <row r="83" spans="3:16" s="63" customFormat="1" ht="15" customHeight="1">
      <c r="C83" s="74"/>
      <c r="D83" s="246" t="s">
        <v>481</v>
      </c>
      <c r="E83" s="228" t="s">
        <v>199</v>
      </c>
      <c r="F83" s="203" t="s">
        <v>324</v>
      </c>
      <c r="G83" s="230">
        <f t="shared" si="0"/>
        <v>0</v>
      </c>
      <c r="H83" s="265">
        <v>0</v>
      </c>
      <c r="I83" s="265">
        <v>0</v>
      </c>
      <c r="J83" s="265">
        <v>0</v>
      </c>
      <c r="K83" s="265">
        <v>0</v>
      </c>
      <c r="L83" s="75"/>
      <c r="M83" s="152"/>
      <c r="P83" s="255">
        <v>450</v>
      </c>
    </row>
    <row r="84" spans="3:16" s="63" customFormat="1" ht="15" customHeight="1">
      <c r="C84" s="74"/>
      <c r="D84" s="246" t="s">
        <v>482</v>
      </c>
      <c r="E84" s="228" t="s">
        <v>201</v>
      </c>
      <c r="F84" s="203" t="s">
        <v>325</v>
      </c>
      <c r="G84" s="230">
        <f t="shared" si="0"/>
        <v>0</v>
      </c>
      <c r="H84" s="265">
        <v>0</v>
      </c>
      <c r="I84" s="265">
        <v>0</v>
      </c>
      <c r="J84" s="265">
        <v>0</v>
      </c>
      <c r="K84" s="265">
        <v>0</v>
      </c>
      <c r="L84" s="75"/>
      <c r="M84" s="152"/>
      <c r="P84" s="255">
        <v>470</v>
      </c>
    </row>
    <row r="85" spans="3:16" s="63" customFormat="1" ht="15" customHeight="1">
      <c r="C85" s="74"/>
      <c r="D85" s="246" t="s">
        <v>483</v>
      </c>
      <c r="E85" s="228" t="s">
        <v>544</v>
      </c>
      <c r="F85" s="203" t="s">
        <v>326</v>
      </c>
      <c r="G85" s="230">
        <f t="shared" si="0"/>
        <v>0.45</v>
      </c>
      <c r="H85" s="265">
        <v>0</v>
      </c>
      <c r="I85" s="265">
        <v>1.2E-2</v>
      </c>
      <c r="J85" s="265">
        <v>0.438</v>
      </c>
      <c r="K85" s="265">
        <v>0</v>
      </c>
      <c r="L85" s="75"/>
      <c r="M85" s="152"/>
      <c r="P85" s="255">
        <v>480</v>
      </c>
    </row>
    <row r="86" spans="3:16" s="63" customFormat="1" ht="15" customHeight="1">
      <c r="C86" s="74"/>
      <c r="D86" s="246" t="s">
        <v>484</v>
      </c>
      <c r="E86" s="202" t="s">
        <v>298</v>
      </c>
      <c r="F86" s="203" t="s">
        <v>327</v>
      </c>
      <c r="G86" s="230">
        <f t="shared" si="0"/>
        <v>0</v>
      </c>
      <c r="H86" s="265">
        <v>0</v>
      </c>
      <c r="I86" s="265">
        <v>0</v>
      </c>
      <c r="J86" s="265">
        <v>0</v>
      </c>
      <c r="K86" s="265">
        <v>0</v>
      </c>
      <c r="L86" s="75"/>
      <c r="M86" s="152"/>
      <c r="P86" s="255">
        <v>490</v>
      </c>
    </row>
    <row r="87" spans="3:16" s="63" customFormat="1" ht="15" customHeight="1">
      <c r="C87" s="74"/>
      <c r="D87" s="246" t="s">
        <v>485</v>
      </c>
      <c r="E87" s="228" t="s">
        <v>488</v>
      </c>
      <c r="F87" s="203" t="s">
        <v>328</v>
      </c>
      <c r="G87" s="230">
        <f t="shared" si="0"/>
        <v>0.45</v>
      </c>
      <c r="H87" s="265">
        <v>0</v>
      </c>
      <c r="I87" s="265">
        <f>I85</f>
        <v>1.2E-2</v>
      </c>
      <c r="J87" s="265">
        <f>J85</f>
        <v>0.438</v>
      </c>
      <c r="K87" s="265">
        <f>K85</f>
        <v>0</v>
      </c>
      <c r="L87" s="75"/>
      <c r="M87" s="152"/>
      <c r="P87" s="255"/>
    </row>
    <row r="88" spans="3:16" s="63" customFormat="1" ht="22.5">
      <c r="C88" s="74"/>
      <c r="D88" s="246" t="s">
        <v>486</v>
      </c>
      <c r="E88" s="229" t="s">
        <v>301</v>
      </c>
      <c r="F88" s="203" t="s">
        <v>329</v>
      </c>
      <c r="G88" s="230">
        <f t="shared" si="0"/>
        <v>0</v>
      </c>
      <c r="H88" s="230">
        <f>H85-H87</f>
        <v>0</v>
      </c>
      <c r="I88" s="230">
        <f>I85-I87</f>
        <v>0</v>
      </c>
      <c r="J88" s="230">
        <f>J85-J87</f>
        <v>0</v>
      </c>
      <c r="K88" s="230">
        <f>K85-K87</f>
        <v>0</v>
      </c>
      <c r="L88" s="75"/>
      <c r="M88" s="152"/>
      <c r="P88" s="255"/>
    </row>
    <row r="89" spans="3:16" s="63" customFormat="1" ht="15" customHeight="1">
      <c r="C89" s="74"/>
      <c r="D89" s="246" t="s">
        <v>487</v>
      </c>
      <c r="E89" s="228" t="s">
        <v>202</v>
      </c>
      <c r="F89" s="203" t="s">
        <v>330</v>
      </c>
      <c r="G89" s="230">
        <f t="shared" si="0"/>
        <v>-1.9999999999859019E-4</v>
      </c>
      <c r="H89" s="230">
        <f>(H53+H66+H71)-(H72+H82+H83+H84+H85)</f>
        <v>0</v>
      </c>
      <c r="I89" s="230">
        <f>(I53+I66+I71)-(I72+I82+I83+I84+I85)</f>
        <v>4.0000000000001146E-4</v>
      </c>
      <c r="J89" s="230">
        <f>(J53+J66+J71)-(J72+J82+J83+J84+J85)</f>
        <v>-3.9999999999906777E-4</v>
      </c>
      <c r="K89" s="230">
        <f>(K53+K66+K71)-(K72+K82+K83+K84+K85)</f>
        <v>-1.9999999999953388E-4</v>
      </c>
      <c r="L89" s="75"/>
      <c r="M89" s="152"/>
      <c r="P89" s="255">
        <v>500</v>
      </c>
    </row>
    <row r="90" spans="3:16" s="63" customFormat="1" ht="15" customHeight="1">
      <c r="C90" s="74"/>
      <c r="D90" s="303" t="s">
        <v>267</v>
      </c>
      <c r="E90" s="304"/>
      <c r="F90" s="304"/>
      <c r="G90" s="304"/>
      <c r="H90" s="304"/>
      <c r="I90" s="304"/>
      <c r="J90" s="304"/>
      <c r="K90" s="305"/>
      <c r="L90" s="75"/>
      <c r="M90" s="152"/>
      <c r="P90" s="256"/>
    </row>
    <row r="91" spans="3:16" s="63" customFormat="1" ht="15" customHeight="1">
      <c r="C91" s="74"/>
      <c r="D91" s="246" t="s">
        <v>489</v>
      </c>
      <c r="E91" s="228" t="s">
        <v>203</v>
      </c>
      <c r="F91" s="203" t="s">
        <v>331</v>
      </c>
      <c r="G91" s="230">
        <f t="shared" si="0"/>
        <v>12.374000000000001</v>
      </c>
      <c r="H91" s="268">
        <f>H54</f>
        <v>3.66</v>
      </c>
      <c r="I91" s="268">
        <f>I63</f>
        <v>0.23</v>
      </c>
      <c r="J91" s="268">
        <v>8.484</v>
      </c>
      <c r="K91" s="268">
        <v>0</v>
      </c>
      <c r="L91" s="75"/>
      <c r="M91" s="152"/>
      <c r="P91" s="255">
        <v>600</v>
      </c>
    </row>
    <row r="92" spans="3:16" s="63" customFormat="1" ht="15" customHeight="1">
      <c r="C92" s="74"/>
      <c r="D92" s="246" t="s">
        <v>490</v>
      </c>
      <c r="E92" s="228" t="s">
        <v>204</v>
      </c>
      <c r="F92" s="203" t="s">
        <v>332</v>
      </c>
      <c r="G92" s="230">
        <f t="shared" si="0"/>
        <v>12.374000000000001</v>
      </c>
      <c r="H92" s="268">
        <f>H91</f>
        <v>3.66</v>
      </c>
      <c r="I92" s="268">
        <f>I91</f>
        <v>0.23</v>
      </c>
      <c r="J92" s="268">
        <f>J91</f>
        <v>8.484</v>
      </c>
      <c r="K92" s="268">
        <v>0</v>
      </c>
      <c r="L92" s="75"/>
      <c r="M92" s="152"/>
      <c r="P92" s="255">
        <v>610</v>
      </c>
    </row>
    <row r="93" spans="3:16" s="63" customFormat="1" ht="15" customHeight="1">
      <c r="C93" s="74"/>
      <c r="D93" s="246" t="s">
        <v>491</v>
      </c>
      <c r="E93" s="228" t="s">
        <v>205</v>
      </c>
      <c r="F93" s="203" t="s">
        <v>333</v>
      </c>
      <c r="G93" s="230">
        <f t="shared" si="0"/>
        <v>0</v>
      </c>
      <c r="H93" s="268">
        <v>0</v>
      </c>
      <c r="I93" s="268">
        <v>0</v>
      </c>
      <c r="J93" s="268">
        <v>0</v>
      </c>
      <c r="K93" s="268">
        <v>0</v>
      </c>
      <c r="L93" s="75"/>
      <c r="M93" s="152"/>
      <c r="P93" s="255">
        <v>620</v>
      </c>
    </row>
    <row r="94" spans="3:16" s="63" customFormat="1" ht="15" customHeight="1">
      <c r="C94" s="74"/>
      <c r="D94" s="303" t="s">
        <v>274</v>
      </c>
      <c r="E94" s="304"/>
      <c r="F94" s="304"/>
      <c r="G94" s="304"/>
      <c r="H94" s="304"/>
      <c r="I94" s="304"/>
      <c r="J94" s="304"/>
      <c r="K94" s="305"/>
      <c r="L94" s="75"/>
      <c r="M94" s="152"/>
      <c r="P94" s="256"/>
    </row>
    <row r="95" spans="3:16" s="63" customFormat="1" ht="15" customHeight="1">
      <c r="C95" s="74"/>
      <c r="D95" s="246" t="s">
        <v>492</v>
      </c>
      <c r="E95" s="228" t="s">
        <v>577</v>
      </c>
      <c r="F95" s="203" t="s">
        <v>334</v>
      </c>
      <c r="G95" s="230">
        <f t="shared" si="0"/>
        <v>1415.124</v>
      </c>
      <c r="H95" s="230">
        <f>SUM(H96:H97)</f>
        <v>0</v>
      </c>
      <c r="I95" s="230">
        <f>SUM(I96:I97)</f>
        <v>0</v>
      </c>
      <c r="J95" s="230">
        <f>SUM(J96:J97)</f>
        <v>1074.0440000000001</v>
      </c>
      <c r="K95" s="230">
        <f>SUM(K96:K97)</f>
        <v>341.08</v>
      </c>
      <c r="L95" s="75"/>
      <c r="M95" s="152"/>
      <c r="P95" s="255">
        <v>700</v>
      </c>
    </row>
    <row r="96" spans="3:16" ht="15" customHeight="1">
      <c r="C96" s="58"/>
      <c r="D96" s="247" t="s">
        <v>493</v>
      </c>
      <c r="E96" s="202" t="s">
        <v>206</v>
      </c>
      <c r="F96" s="203" t="s">
        <v>335</v>
      </c>
      <c r="G96" s="230">
        <f t="shared" si="0"/>
        <v>0</v>
      </c>
      <c r="H96" s="233">
        <v>0</v>
      </c>
      <c r="I96" s="233">
        <v>0</v>
      </c>
      <c r="J96" s="233">
        <v>0</v>
      </c>
      <c r="K96" s="233">
        <v>0</v>
      </c>
      <c r="L96" s="73"/>
      <c r="M96" s="152"/>
      <c r="P96" s="255">
        <v>710</v>
      </c>
    </row>
    <row r="97" spans="3:16" ht="15" customHeight="1">
      <c r="C97" s="58"/>
      <c r="D97" s="247" t="s">
        <v>494</v>
      </c>
      <c r="E97" s="202" t="s">
        <v>578</v>
      </c>
      <c r="F97" s="203" t="s">
        <v>336</v>
      </c>
      <c r="G97" s="230">
        <f t="shared" si="0"/>
        <v>1415.124</v>
      </c>
      <c r="H97" s="250">
        <f>H100</f>
        <v>0</v>
      </c>
      <c r="I97" s="250">
        <f>I100</f>
        <v>0</v>
      </c>
      <c r="J97" s="250">
        <f>J100</f>
        <v>1074.0440000000001</v>
      </c>
      <c r="K97" s="250">
        <f>K100</f>
        <v>341.08</v>
      </c>
      <c r="L97" s="73"/>
      <c r="M97" s="152"/>
      <c r="P97" s="255">
        <v>720</v>
      </c>
    </row>
    <row r="98" spans="3:16" ht="15" customHeight="1">
      <c r="C98" s="58"/>
      <c r="D98" s="247" t="s">
        <v>495</v>
      </c>
      <c r="E98" s="204" t="s">
        <v>579</v>
      </c>
      <c r="F98" s="203" t="s">
        <v>338</v>
      </c>
      <c r="G98" s="230">
        <f t="shared" si="0"/>
        <v>12.373999999999999</v>
      </c>
      <c r="H98" s="269">
        <v>0</v>
      </c>
      <c r="I98" s="269">
        <v>0</v>
      </c>
      <c r="J98" s="269">
        <f>J73</f>
        <v>9.3219999999999992</v>
      </c>
      <c r="K98" s="269">
        <v>3.052</v>
      </c>
      <c r="L98" s="73"/>
      <c r="M98" s="152"/>
      <c r="P98" s="255">
        <v>730</v>
      </c>
    </row>
    <row r="99" spans="3:16" ht="15" customHeight="1">
      <c r="C99" s="58"/>
      <c r="D99" s="247" t="s">
        <v>496</v>
      </c>
      <c r="E99" s="206" t="s">
        <v>580</v>
      </c>
      <c r="F99" s="203" t="s">
        <v>339</v>
      </c>
      <c r="G99" s="230">
        <f>SUM(H99:K99)</f>
        <v>0</v>
      </c>
      <c r="H99" s="269">
        <v>0</v>
      </c>
      <c r="I99" s="269">
        <v>0</v>
      </c>
      <c r="J99" s="269">
        <v>0</v>
      </c>
      <c r="K99" s="269">
        <v>0</v>
      </c>
      <c r="L99" s="73"/>
      <c r="M99" s="152"/>
      <c r="P99" s="255"/>
    </row>
    <row r="100" spans="3:16" ht="15" customHeight="1">
      <c r="C100" s="58"/>
      <c r="D100" s="247" t="s">
        <v>497</v>
      </c>
      <c r="E100" s="204" t="s">
        <v>549</v>
      </c>
      <c r="F100" s="203" t="s">
        <v>340</v>
      </c>
      <c r="G100" s="230">
        <f t="shared" si="0"/>
        <v>1415.124</v>
      </c>
      <c r="H100" s="269">
        <v>0</v>
      </c>
      <c r="I100" s="269">
        <v>0</v>
      </c>
      <c r="J100" s="269">
        <f>J35</f>
        <v>1074.0440000000001</v>
      </c>
      <c r="K100" s="269">
        <f>K35</f>
        <v>341.08</v>
      </c>
      <c r="L100" s="73"/>
      <c r="M100" s="152"/>
      <c r="P100" s="255">
        <v>740</v>
      </c>
    </row>
    <row r="101" spans="3:16" ht="15" customHeight="1">
      <c r="C101" s="58"/>
      <c r="D101" s="247" t="s">
        <v>498</v>
      </c>
      <c r="E101" s="228" t="s">
        <v>581</v>
      </c>
      <c r="F101" s="203" t="s">
        <v>342</v>
      </c>
      <c r="G101" s="230">
        <f t="shared" si="0"/>
        <v>0</v>
      </c>
      <c r="H101" s="250">
        <f>H102+H118</f>
        <v>0</v>
      </c>
      <c r="I101" s="250">
        <f>I102+I118</f>
        <v>0</v>
      </c>
      <c r="J101" s="250">
        <f>J102+J118</f>
        <v>0</v>
      </c>
      <c r="K101" s="250">
        <f>K102+K118</f>
        <v>0</v>
      </c>
      <c r="L101" s="73"/>
      <c r="M101" s="152"/>
      <c r="P101" s="255">
        <v>750</v>
      </c>
    </row>
    <row r="102" spans="3:16" ht="15" customHeight="1">
      <c r="C102" s="58"/>
      <c r="D102" s="247" t="s">
        <v>499</v>
      </c>
      <c r="E102" s="202" t="s">
        <v>344</v>
      </c>
      <c r="F102" s="203" t="s">
        <v>343</v>
      </c>
      <c r="G102" s="230">
        <f t="shared" si="0"/>
        <v>0</v>
      </c>
      <c r="H102" s="250">
        <f>H103+H104</f>
        <v>0</v>
      </c>
      <c r="I102" s="250">
        <f>I103+I104</f>
        <v>0</v>
      </c>
      <c r="J102" s="250">
        <f>J103+J104</f>
        <v>0</v>
      </c>
      <c r="K102" s="250">
        <f>K103+K104</f>
        <v>0</v>
      </c>
      <c r="L102" s="73"/>
      <c r="M102" s="152"/>
      <c r="P102" s="255">
        <v>760</v>
      </c>
    </row>
    <row r="103" spans="3:16" ht="15" customHeight="1">
      <c r="C103" s="58"/>
      <c r="D103" s="247" t="s">
        <v>500</v>
      </c>
      <c r="E103" s="204" t="s">
        <v>287</v>
      </c>
      <c r="F103" s="203" t="s">
        <v>345</v>
      </c>
      <c r="G103" s="230">
        <f t="shared" si="0"/>
        <v>0</v>
      </c>
      <c r="H103" s="233">
        <v>0</v>
      </c>
      <c r="I103" s="233">
        <v>0</v>
      </c>
      <c r="J103" s="233">
        <v>0</v>
      </c>
      <c r="K103" s="233">
        <v>0</v>
      </c>
      <c r="L103" s="73"/>
      <c r="M103" s="152"/>
      <c r="P103" s="255"/>
    </row>
    <row r="104" spans="3:16" ht="15" customHeight="1">
      <c r="C104" s="58"/>
      <c r="D104" s="247" t="s">
        <v>501</v>
      </c>
      <c r="E104" s="204" t="s">
        <v>582</v>
      </c>
      <c r="F104" s="203" t="s">
        <v>346</v>
      </c>
      <c r="G104" s="230">
        <f t="shared" si="0"/>
        <v>0</v>
      </c>
      <c r="H104" s="250">
        <f>H105+H108+H111+H114+H115+H116+H117</f>
        <v>0</v>
      </c>
      <c r="I104" s="250">
        <f>I105+I108+I111+I114+I115+I116+I117</f>
        <v>0</v>
      </c>
      <c r="J104" s="250">
        <f>J105+J108+J111+J114+J115+J116+J117</f>
        <v>0</v>
      </c>
      <c r="K104" s="250">
        <f>K105+K108+K111+K114+K115+K116+K117</f>
        <v>0</v>
      </c>
      <c r="L104" s="73"/>
      <c r="M104" s="152"/>
      <c r="P104" s="255"/>
    </row>
    <row r="105" spans="3:16" ht="33.75">
      <c r="C105" s="58"/>
      <c r="D105" s="247" t="s">
        <v>502</v>
      </c>
      <c r="E105" s="206" t="s">
        <v>583</v>
      </c>
      <c r="F105" s="203" t="s">
        <v>347</v>
      </c>
      <c r="G105" s="230">
        <f t="shared" si="0"/>
        <v>0</v>
      </c>
      <c r="H105" s="239">
        <f>H106+H107</f>
        <v>0</v>
      </c>
      <c r="I105" s="239">
        <f>I106+I107</f>
        <v>0</v>
      </c>
      <c r="J105" s="239">
        <f>J106+J107</f>
        <v>0</v>
      </c>
      <c r="K105" s="239">
        <f>K106+K107</f>
        <v>0</v>
      </c>
      <c r="L105" s="73"/>
      <c r="M105" s="152"/>
      <c r="P105" s="255"/>
    </row>
    <row r="106" spans="3:16" ht="15" customHeight="1">
      <c r="C106" s="58"/>
      <c r="D106" s="247" t="s">
        <v>504</v>
      </c>
      <c r="E106" s="207" t="s">
        <v>348</v>
      </c>
      <c r="F106" s="203" t="s">
        <v>349</v>
      </c>
      <c r="G106" s="230">
        <f t="shared" si="0"/>
        <v>0</v>
      </c>
      <c r="H106" s="233">
        <v>0</v>
      </c>
      <c r="I106" s="233">
        <v>0</v>
      </c>
      <c r="J106" s="233">
        <v>0</v>
      </c>
      <c r="K106" s="233">
        <v>0</v>
      </c>
      <c r="L106" s="73"/>
      <c r="M106" s="152"/>
      <c r="P106" s="255"/>
    </row>
    <row r="107" spans="3:16" ht="15" customHeight="1">
      <c r="C107" s="58"/>
      <c r="D107" s="247" t="s">
        <v>505</v>
      </c>
      <c r="E107" s="207" t="s">
        <v>350</v>
      </c>
      <c r="F107" s="203" t="s">
        <v>351</v>
      </c>
      <c r="G107" s="230">
        <f t="shared" si="0"/>
        <v>0</v>
      </c>
      <c r="H107" s="233">
        <v>0</v>
      </c>
      <c r="I107" s="233">
        <v>0</v>
      </c>
      <c r="J107" s="233">
        <v>0</v>
      </c>
      <c r="K107" s="233">
        <v>0</v>
      </c>
      <c r="L107" s="73"/>
      <c r="M107" s="152"/>
      <c r="P107" s="255"/>
    </row>
    <row r="108" spans="3:16" ht="33.75">
      <c r="C108" s="58"/>
      <c r="D108" s="247" t="s">
        <v>503</v>
      </c>
      <c r="E108" s="206" t="s">
        <v>584</v>
      </c>
      <c r="F108" s="203" t="s">
        <v>352</v>
      </c>
      <c r="G108" s="230">
        <f t="shared" si="0"/>
        <v>0</v>
      </c>
      <c r="H108" s="239">
        <f>H109+H110</f>
        <v>0</v>
      </c>
      <c r="I108" s="239">
        <f>I109+I110</f>
        <v>0</v>
      </c>
      <c r="J108" s="239">
        <f>J109+J110</f>
        <v>0</v>
      </c>
      <c r="K108" s="239">
        <f>K109+K110</f>
        <v>0</v>
      </c>
      <c r="L108" s="73"/>
      <c r="M108" s="152"/>
      <c r="P108" s="255"/>
    </row>
    <row r="109" spans="3:16" ht="15" customHeight="1">
      <c r="C109" s="58"/>
      <c r="D109" s="247" t="s">
        <v>506</v>
      </c>
      <c r="E109" s="207" t="s">
        <v>348</v>
      </c>
      <c r="F109" s="203" t="s">
        <v>353</v>
      </c>
      <c r="G109" s="230">
        <f t="shared" si="0"/>
        <v>0</v>
      </c>
      <c r="H109" s="233">
        <v>0</v>
      </c>
      <c r="I109" s="233">
        <v>0</v>
      </c>
      <c r="J109" s="233">
        <v>0</v>
      </c>
      <c r="K109" s="233">
        <v>0</v>
      </c>
      <c r="L109" s="73"/>
      <c r="M109" s="152"/>
      <c r="P109" s="255"/>
    </row>
    <row r="110" spans="3:16" ht="15" customHeight="1">
      <c r="C110" s="58"/>
      <c r="D110" s="247" t="s">
        <v>507</v>
      </c>
      <c r="E110" s="207" t="s">
        <v>350</v>
      </c>
      <c r="F110" s="203" t="s">
        <v>354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508</v>
      </c>
      <c r="E111" s="206" t="s">
        <v>585</v>
      </c>
      <c r="F111" s="203" t="s">
        <v>355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5"/>
    </row>
    <row r="112" spans="3:16" ht="15" customHeight="1">
      <c r="C112" s="58"/>
      <c r="D112" s="247" t="s">
        <v>509</v>
      </c>
      <c r="E112" s="207" t="s">
        <v>348</v>
      </c>
      <c r="F112" s="203" t="s">
        <v>356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15" customHeight="1">
      <c r="C113" s="58"/>
      <c r="D113" s="247" t="s">
        <v>510</v>
      </c>
      <c r="E113" s="207" t="s">
        <v>350</v>
      </c>
      <c r="F113" s="203" t="s">
        <v>357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511</v>
      </c>
      <c r="E114" s="206" t="s">
        <v>358</v>
      </c>
      <c r="F114" s="203" t="s">
        <v>359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512</v>
      </c>
      <c r="E115" s="206" t="s">
        <v>360</v>
      </c>
      <c r="F115" s="203" t="s">
        <v>361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33.75">
      <c r="C116" s="58"/>
      <c r="D116" s="247" t="s">
        <v>513</v>
      </c>
      <c r="E116" s="206" t="s">
        <v>550</v>
      </c>
      <c r="F116" s="203" t="s">
        <v>362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22.5">
      <c r="C117" s="58"/>
      <c r="D117" s="247" t="s">
        <v>514</v>
      </c>
      <c r="E117" s="206" t="s">
        <v>363</v>
      </c>
      <c r="F117" s="203" t="s">
        <v>364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515</v>
      </c>
      <c r="E118" s="202" t="s">
        <v>586</v>
      </c>
      <c r="F118" s="203" t="s">
        <v>365</v>
      </c>
      <c r="G118" s="230">
        <f t="shared" si="0"/>
        <v>0</v>
      </c>
      <c r="H118" s="250">
        <f>H121</f>
        <v>0</v>
      </c>
      <c r="I118" s="250">
        <f>I121</f>
        <v>0</v>
      </c>
      <c r="J118" s="250">
        <f>J121</f>
        <v>0</v>
      </c>
      <c r="K118" s="250">
        <f>K121</f>
        <v>0</v>
      </c>
      <c r="L118" s="73"/>
      <c r="M118" s="152"/>
      <c r="P118" s="255">
        <v>770</v>
      </c>
    </row>
    <row r="119" spans="3:16" ht="15" customHeight="1">
      <c r="C119" s="58"/>
      <c r="D119" s="247" t="s">
        <v>516</v>
      </c>
      <c r="E119" s="204" t="s">
        <v>579</v>
      </c>
      <c r="F119" s="203" t="s">
        <v>366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>
        <v>780</v>
      </c>
    </row>
    <row r="120" spans="3:16" ht="15" customHeight="1">
      <c r="C120" s="58"/>
      <c r="D120" s="247" t="s">
        <v>517</v>
      </c>
      <c r="E120" s="206" t="s">
        <v>587</v>
      </c>
      <c r="F120" s="203" t="s">
        <v>367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518</v>
      </c>
      <c r="E121" s="204" t="s">
        <v>549</v>
      </c>
      <c r="F121" s="203" t="s">
        <v>368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>
        <v>790</v>
      </c>
    </row>
    <row r="122" spans="3:16" ht="15" customHeight="1">
      <c r="C122" s="58"/>
      <c r="D122" s="247" t="s">
        <v>519</v>
      </c>
      <c r="E122" s="229" t="s">
        <v>588</v>
      </c>
      <c r="F122" s="203" t="s">
        <v>369</v>
      </c>
      <c r="G122" s="230">
        <f t="shared" si="0"/>
        <v>0</v>
      </c>
      <c r="H122" s="250">
        <f>SUM(H123:H124)</f>
        <v>0</v>
      </c>
      <c r="I122" s="250">
        <f>SUM(I123:I124)</f>
        <v>0</v>
      </c>
      <c r="J122" s="250">
        <f>SUM(J123:J124)</f>
        <v>0</v>
      </c>
      <c r="K122" s="250">
        <f>SUM(K123:K124)</f>
        <v>0</v>
      </c>
      <c r="L122" s="73"/>
      <c r="M122" s="152"/>
      <c r="P122" s="255"/>
    </row>
    <row r="123" spans="3:16" ht="15" customHeight="1">
      <c r="C123" s="58"/>
      <c r="D123" s="247" t="s">
        <v>520</v>
      </c>
      <c r="E123" s="202" t="s">
        <v>206</v>
      </c>
      <c r="F123" s="203" t="s">
        <v>370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15" customHeight="1">
      <c r="C124" s="58"/>
      <c r="D124" s="247" t="s">
        <v>521</v>
      </c>
      <c r="E124" s="202" t="s">
        <v>578</v>
      </c>
      <c r="F124" s="203" t="s">
        <v>371</v>
      </c>
      <c r="G124" s="230">
        <f t="shared" si="0"/>
        <v>0</v>
      </c>
      <c r="H124" s="250">
        <f>H126</f>
        <v>0</v>
      </c>
      <c r="I124" s="250">
        <f>I126</f>
        <v>0</v>
      </c>
      <c r="J124" s="250">
        <f>J126</f>
        <v>0</v>
      </c>
      <c r="K124" s="250">
        <f>K126</f>
        <v>0</v>
      </c>
      <c r="L124" s="73"/>
      <c r="M124" s="152"/>
      <c r="P124" s="255"/>
    </row>
    <row r="125" spans="3:16" ht="15" customHeight="1">
      <c r="C125" s="58"/>
      <c r="D125" s="247" t="s">
        <v>522</v>
      </c>
      <c r="E125" s="204" t="s">
        <v>337</v>
      </c>
      <c r="F125" s="203" t="s">
        <v>372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523</v>
      </c>
      <c r="E126" s="204" t="s">
        <v>549</v>
      </c>
      <c r="F126" s="203" t="s">
        <v>373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/>
    </row>
    <row r="127" spans="3:16" ht="15" customHeight="1">
      <c r="C127" s="58"/>
      <c r="D127" s="303" t="s">
        <v>268</v>
      </c>
      <c r="E127" s="304"/>
      <c r="F127" s="304"/>
      <c r="G127" s="304"/>
      <c r="H127" s="304"/>
      <c r="I127" s="304"/>
      <c r="J127" s="304"/>
      <c r="K127" s="305"/>
      <c r="L127" s="73"/>
      <c r="M127" s="152"/>
      <c r="P127" s="257"/>
    </row>
    <row r="128" spans="3:16" ht="22.5">
      <c r="C128" s="58"/>
      <c r="D128" s="247" t="s">
        <v>524</v>
      </c>
      <c r="E128" s="228" t="s">
        <v>589</v>
      </c>
      <c r="F128" s="203" t="s">
        <v>374</v>
      </c>
      <c r="G128" s="230">
        <f t="shared" si="0"/>
        <v>0</v>
      </c>
      <c r="H128" s="250">
        <f>SUM( H129:H130)</f>
        <v>0</v>
      </c>
      <c r="I128" s="250">
        <f>SUM( I129:I130)</f>
        <v>0</v>
      </c>
      <c r="J128" s="250">
        <f>SUM( J129:J130)</f>
        <v>0</v>
      </c>
      <c r="K128" s="250">
        <f>SUM( K129:K130)</f>
        <v>0</v>
      </c>
      <c r="L128" s="73"/>
      <c r="M128" s="152"/>
      <c r="P128" s="255">
        <v>800</v>
      </c>
    </row>
    <row r="129" spans="3:16" ht="15" customHeight="1">
      <c r="C129" s="58"/>
      <c r="D129" s="247" t="s">
        <v>525</v>
      </c>
      <c r="E129" s="202" t="s">
        <v>206</v>
      </c>
      <c r="F129" s="203" t="s">
        <v>375</v>
      </c>
      <c r="G129" s="230">
        <f t="shared" si="0"/>
        <v>0</v>
      </c>
      <c r="H129" s="233">
        <v>0</v>
      </c>
      <c r="I129" s="233">
        <v>0</v>
      </c>
      <c r="J129" s="233">
        <v>0</v>
      </c>
      <c r="K129" s="233">
        <v>0</v>
      </c>
      <c r="L129" s="73"/>
      <c r="M129" s="152"/>
      <c r="P129" s="255">
        <v>810</v>
      </c>
    </row>
    <row r="130" spans="3:16" ht="15" customHeight="1">
      <c r="C130" s="58"/>
      <c r="D130" s="247" t="s">
        <v>526</v>
      </c>
      <c r="E130" s="202" t="s">
        <v>578</v>
      </c>
      <c r="F130" s="203" t="s">
        <v>376</v>
      </c>
      <c r="G130" s="230">
        <f t="shared" si="0"/>
        <v>0</v>
      </c>
      <c r="H130" s="250">
        <f>H131+H133</f>
        <v>0</v>
      </c>
      <c r="I130" s="250">
        <f>I131+I133</f>
        <v>0</v>
      </c>
      <c r="J130" s="250">
        <f>J131+J133</f>
        <v>0</v>
      </c>
      <c r="K130" s="250">
        <f>K131+K133</f>
        <v>0</v>
      </c>
      <c r="L130" s="73"/>
      <c r="M130" s="152"/>
      <c r="P130" s="255">
        <v>820</v>
      </c>
    </row>
    <row r="131" spans="3:16" ht="15" customHeight="1">
      <c r="C131" s="58"/>
      <c r="D131" s="247" t="s">
        <v>527</v>
      </c>
      <c r="E131" s="259" t="s">
        <v>590</v>
      </c>
      <c r="F131" s="203" t="s">
        <v>377</v>
      </c>
      <c r="G131" s="230">
        <f t="shared" si="0"/>
        <v>0</v>
      </c>
      <c r="H131" s="269">
        <v>0</v>
      </c>
      <c r="I131" s="269"/>
      <c r="J131" s="269"/>
      <c r="K131" s="269">
        <v>0</v>
      </c>
      <c r="L131" s="73"/>
      <c r="M131" s="152"/>
      <c r="P131" s="255">
        <v>830</v>
      </c>
    </row>
    <row r="132" spans="3:16" ht="15" customHeight="1">
      <c r="C132" s="58"/>
      <c r="D132" s="247" t="s">
        <v>528</v>
      </c>
      <c r="E132" s="206" t="s">
        <v>591</v>
      </c>
      <c r="F132" s="203" t="s">
        <v>378</v>
      </c>
      <c r="G132" s="230">
        <f t="shared" si="0"/>
        <v>0</v>
      </c>
      <c r="H132" s="269">
        <v>0</v>
      </c>
      <c r="I132" s="269">
        <v>0</v>
      </c>
      <c r="J132" s="269">
        <v>0</v>
      </c>
      <c r="K132" s="269">
        <v>0</v>
      </c>
      <c r="L132" s="73"/>
      <c r="M132" s="152"/>
      <c r="P132" s="257"/>
    </row>
    <row r="133" spans="3:16" ht="15" customHeight="1">
      <c r="C133" s="58"/>
      <c r="D133" s="247" t="s">
        <v>529</v>
      </c>
      <c r="E133" s="259" t="s">
        <v>208</v>
      </c>
      <c r="F133" s="203" t="s">
        <v>379</v>
      </c>
      <c r="G133" s="230">
        <f t="shared" si="0"/>
        <v>0</v>
      </c>
      <c r="H133" s="269">
        <v>0</v>
      </c>
      <c r="I133" s="269"/>
      <c r="J133" s="267"/>
      <c r="K133" s="267">
        <v>0</v>
      </c>
      <c r="L133" s="73"/>
      <c r="M133" s="152"/>
      <c r="P133" s="255">
        <v>840</v>
      </c>
    </row>
    <row r="134" spans="3:16" ht="15" customHeight="1">
      <c r="C134" s="58"/>
      <c r="D134" s="247" t="s">
        <v>401</v>
      </c>
      <c r="E134" s="228" t="s">
        <v>592</v>
      </c>
      <c r="F134" s="203" t="s">
        <v>380</v>
      </c>
      <c r="G134" s="230">
        <f t="shared" si="0"/>
        <v>386.84299999999996</v>
      </c>
      <c r="H134" s="239">
        <f>SUM( H135+H140)</f>
        <v>0</v>
      </c>
      <c r="I134" s="239">
        <f>SUM( I135+I140)</f>
        <v>76.192999999999998</v>
      </c>
      <c r="J134" s="239">
        <f>SUM( J135+J140)</f>
        <v>5.9909999999999997</v>
      </c>
      <c r="K134" s="239">
        <f>SUM( K135+K140)</f>
        <v>304.65899999999999</v>
      </c>
      <c r="L134" s="77"/>
      <c r="M134" s="152"/>
      <c r="P134" s="255">
        <v>850</v>
      </c>
    </row>
    <row r="135" spans="3:16" ht="15" customHeight="1">
      <c r="C135" s="58"/>
      <c r="D135" s="247" t="s">
        <v>530</v>
      </c>
      <c r="E135" s="202" t="s">
        <v>206</v>
      </c>
      <c r="F135" s="203" t="s">
        <v>381</v>
      </c>
      <c r="G135" s="230">
        <f t="shared" ref="G135:G148" si="1">SUM(H135:K135)</f>
        <v>0</v>
      </c>
      <c r="H135" s="239">
        <f>SUM( H136:H137)</f>
        <v>0</v>
      </c>
      <c r="I135" s="239">
        <f>SUM( I136:I137)</f>
        <v>0</v>
      </c>
      <c r="J135" s="239">
        <f>SUM( J136:J137)</f>
        <v>0</v>
      </c>
      <c r="K135" s="239">
        <f>SUM( K136:K137)</f>
        <v>0</v>
      </c>
      <c r="L135" s="77"/>
      <c r="M135" s="152"/>
      <c r="P135" s="255">
        <v>860</v>
      </c>
    </row>
    <row r="136" spans="3:16" ht="15" customHeight="1">
      <c r="C136" s="58"/>
      <c r="D136" s="247" t="s">
        <v>531</v>
      </c>
      <c r="E136" s="204" t="s">
        <v>287</v>
      </c>
      <c r="F136" s="203" t="s">
        <v>382</v>
      </c>
      <c r="G136" s="230">
        <f t="shared" si="1"/>
        <v>0</v>
      </c>
      <c r="H136" s="234">
        <v>0</v>
      </c>
      <c r="I136" s="234">
        <v>0</v>
      </c>
      <c r="J136" s="234">
        <v>0</v>
      </c>
      <c r="K136" s="234">
        <v>0</v>
      </c>
      <c r="L136" s="77"/>
      <c r="M136" s="152"/>
      <c r="P136" s="255"/>
    </row>
    <row r="137" spans="3:16" ht="15" customHeight="1">
      <c r="C137" s="58"/>
      <c r="D137" s="247" t="s">
        <v>532</v>
      </c>
      <c r="E137" s="204" t="s">
        <v>582</v>
      </c>
      <c r="F137" s="203" t="s">
        <v>383</v>
      </c>
      <c r="G137" s="230">
        <f t="shared" si="1"/>
        <v>0</v>
      </c>
      <c r="H137" s="239">
        <f>H138+H139</f>
        <v>0</v>
      </c>
      <c r="I137" s="239">
        <f>I138+I139</f>
        <v>0</v>
      </c>
      <c r="J137" s="239">
        <f>J138+J139</f>
        <v>0</v>
      </c>
      <c r="K137" s="239">
        <f>K138+K139</f>
        <v>0</v>
      </c>
      <c r="L137" s="77"/>
      <c r="M137" s="152"/>
      <c r="P137" s="255"/>
    </row>
    <row r="138" spans="3:16" ht="15" customHeight="1">
      <c r="C138" s="58"/>
      <c r="D138" s="247" t="s">
        <v>533</v>
      </c>
      <c r="E138" s="206" t="s">
        <v>348</v>
      </c>
      <c r="F138" s="203" t="s">
        <v>384</v>
      </c>
      <c r="G138" s="230">
        <f t="shared" si="1"/>
        <v>0</v>
      </c>
      <c r="H138" s="234">
        <v>0</v>
      </c>
      <c r="I138" s="234">
        <v>0</v>
      </c>
      <c r="J138" s="234">
        <v>0</v>
      </c>
      <c r="K138" s="234">
        <v>0</v>
      </c>
      <c r="L138" s="77"/>
      <c r="M138" s="152"/>
      <c r="P138" s="255"/>
    </row>
    <row r="139" spans="3:16" ht="15" customHeight="1">
      <c r="C139" s="58"/>
      <c r="D139" s="247" t="s">
        <v>534</v>
      </c>
      <c r="E139" s="206" t="s">
        <v>385</v>
      </c>
      <c r="F139" s="203" t="s">
        <v>386</v>
      </c>
      <c r="G139" s="230">
        <f t="shared" si="1"/>
        <v>0</v>
      </c>
      <c r="H139" s="234">
        <v>0</v>
      </c>
      <c r="I139" s="234">
        <v>0</v>
      </c>
      <c r="J139" s="234">
        <v>0</v>
      </c>
      <c r="K139" s="234">
        <v>0</v>
      </c>
      <c r="L139" s="77"/>
      <c r="M139" s="152"/>
      <c r="P139" s="255"/>
    </row>
    <row r="140" spans="3:16" ht="15" customHeight="1">
      <c r="C140" s="58"/>
      <c r="D140" s="247" t="s">
        <v>535</v>
      </c>
      <c r="E140" s="202" t="s">
        <v>586</v>
      </c>
      <c r="F140" s="203" t="s">
        <v>387</v>
      </c>
      <c r="G140" s="230">
        <f t="shared" si="1"/>
        <v>386.84299999999996</v>
      </c>
      <c r="H140" s="239">
        <f>H141+H143</f>
        <v>0</v>
      </c>
      <c r="I140" s="239">
        <f>I141+I143</f>
        <v>76.192999999999998</v>
      </c>
      <c r="J140" s="239">
        <f>J141+J143</f>
        <v>5.9909999999999997</v>
      </c>
      <c r="K140" s="239">
        <f>K141+K143</f>
        <v>304.65899999999999</v>
      </c>
      <c r="L140" s="77"/>
      <c r="M140" s="152"/>
      <c r="P140" s="255">
        <v>870</v>
      </c>
    </row>
    <row r="141" spans="3:16" ht="15" customHeight="1">
      <c r="C141" s="58"/>
      <c r="D141" s="247" t="s">
        <v>536</v>
      </c>
      <c r="E141" s="204" t="s">
        <v>590</v>
      </c>
      <c r="F141" s="203" t="s">
        <v>388</v>
      </c>
      <c r="G141" s="230">
        <f t="shared" si="1"/>
        <v>0</v>
      </c>
      <c r="H141" s="269">
        <v>0</v>
      </c>
      <c r="I141" s="269">
        <v>0</v>
      </c>
      <c r="J141" s="269">
        <v>0</v>
      </c>
      <c r="K141" s="269">
        <v>0</v>
      </c>
      <c r="L141" s="77"/>
      <c r="M141" s="152"/>
      <c r="P141" s="255">
        <v>880</v>
      </c>
    </row>
    <row r="142" spans="3:16" ht="15" customHeight="1">
      <c r="C142" s="58"/>
      <c r="D142" s="247" t="s">
        <v>537</v>
      </c>
      <c r="E142" s="206" t="s">
        <v>591</v>
      </c>
      <c r="F142" s="203" t="s">
        <v>389</v>
      </c>
      <c r="G142" s="230">
        <f t="shared" si="1"/>
        <v>0</v>
      </c>
      <c r="H142" s="269">
        <v>0</v>
      </c>
      <c r="I142" s="269">
        <v>0</v>
      </c>
      <c r="J142" s="269">
        <v>0</v>
      </c>
      <c r="K142" s="269">
        <v>0</v>
      </c>
      <c r="L142" s="77"/>
      <c r="M142" s="152"/>
      <c r="P142" s="255"/>
    </row>
    <row r="143" spans="3:16" ht="15" customHeight="1">
      <c r="C143" s="58"/>
      <c r="D143" s="247" t="s">
        <v>538</v>
      </c>
      <c r="E143" s="204" t="s">
        <v>208</v>
      </c>
      <c r="F143" s="203" t="s">
        <v>390</v>
      </c>
      <c r="G143" s="230">
        <f t="shared" si="1"/>
        <v>386.84299999999996</v>
      </c>
      <c r="H143" s="269">
        <v>0</v>
      </c>
      <c r="I143" s="269">
        <v>76.192999999999998</v>
      </c>
      <c r="J143" s="269">
        <v>5.9909999999999997</v>
      </c>
      <c r="K143" s="269">
        <v>304.65899999999999</v>
      </c>
      <c r="L143" s="77"/>
      <c r="M143" s="152"/>
      <c r="P143" s="255">
        <v>890</v>
      </c>
    </row>
    <row r="144" spans="3:16" ht="15" customHeight="1">
      <c r="C144" s="58"/>
      <c r="D144" s="247" t="s">
        <v>539</v>
      </c>
      <c r="E144" s="228" t="s">
        <v>593</v>
      </c>
      <c r="F144" s="203" t="s">
        <v>391</v>
      </c>
      <c r="G144" s="230">
        <f t="shared" si="1"/>
        <v>3669.6860000000001</v>
      </c>
      <c r="H144" s="251">
        <f>SUM( H145:H146)</f>
        <v>0</v>
      </c>
      <c r="I144" s="251">
        <f>SUM( I145:I146)</f>
        <v>0</v>
      </c>
      <c r="J144" s="251">
        <f>SUM( J145:J146)</f>
        <v>3669.6860000000001</v>
      </c>
      <c r="K144" s="251">
        <f>SUM( K145:K146)</f>
        <v>0</v>
      </c>
      <c r="L144" s="77"/>
      <c r="M144" s="152"/>
      <c r="P144" s="255">
        <v>900</v>
      </c>
    </row>
    <row r="145" spans="3:19" ht="15" customHeight="1">
      <c r="C145" s="58"/>
      <c r="D145" s="247" t="s">
        <v>540</v>
      </c>
      <c r="E145" s="202" t="s">
        <v>206</v>
      </c>
      <c r="F145" s="203" t="s">
        <v>392</v>
      </c>
      <c r="G145" s="230">
        <f t="shared" si="1"/>
        <v>0</v>
      </c>
      <c r="H145" s="235">
        <v>0</v>
      </c>
      <c r="I145" s="235">
        <v>0</v>
      </c>
      <c r="J145" s="235">
        <v>0</v>
      </c>
      <c r="K145" s="235">
        <v>0</v>
      </c>
      <c r="L145" s="77"/>
      <c r="M145" s="152"/>
      <c r="P145" s="255"/>
    </row>
    <row r="146" spans="3:19" ht="15" customHeight="1">
      <c r="C146" s="58"/>
      <c r="D146" s="247" t="s">
        <v>541</v>
      </c>
      <c r="E146" s="202" t="s">
        <v>578</v>
      </c>
      <c r="F146" s="203" t="s">
        <v>393</v>
      </c>
      <c r="G146" s="230">
        <f t="shared" si="1"/>
        <v>3669.6860000000001</v>
      </c>
      <c r="H146" s="251">
        <f>H147+H148</f>
        <v>0</v>
      </c>
      <c r="I146" s="251">
        <f>I147+I148</f>
        <v>0</v>
      </c>
      <c r="J146" s="251">
        <f>J147+J148</f>
        <v>3669.6860000000001</v>
      </c>
      <c r="K146" s="251">
        <f>K147+K148</f>
        <v>0</v>
      </c>
      <c r="L146" s="77"/>
      <c r="M146" s="152"/>
      <c r="P146" s="255"/>
    </row>
    <row r="147" spans="3:19" ht="15" customHeight="1">
      <c r="C147" s="58"/>
      <c r="D147" s="247" t="s">
        <v>542</v>
      </c>
      <c r="E147" s="204" t="s">
        <v>207</v>
      </c>
      <c r="F147" s="203" t="s">
        <v>396</v>
      </c>
      <c r="G147" s="230">
        <f t="shared" si="1"/>
        <v>3432.4720000000002</v>
      </c>
      <c r="H147" s="235">
        <v>0</v>
      </c>
      <c r="I147" s="235">
        <v>0</v>
      </c>
      <c r="J147" s="270">
        <v>3432.4720000000002</v>
      </c>
      <c r="K147" s="235">
        <v>0</v>
      </c>
      <c r="L147" s="77"/>
      <c r="M147" s="152"/>
      <c r="P147" s="255" t="s">
        <v>394</v>
      </c>
    </row>
    <row r="148" spans="3:19" ht="15" customHeight="1">
      <c r="C148" s="58"/>
      <c r="D148" s="247" t="s">
        <v>543</v>
      </c>
      <c r="E148" s="204" t="s">
        <v>208</v>
      </c>
      <c r="F148" s="203" t="s">
        <v>397</v>
      </c>
      <c r="G148" s="230">
        <f t="shared" si="1"/>
        <v>237.214</v>
      </c>
      <c r="H148" s="235">
        <v>0</v>
      </c>
      <c r="I148" s="235">
        <v>0</v>
      </c>
      <c r="J148" s="270">
        <v>237.214</v>
      </c>
      <c r="K148" s="235">
        <v>0</v>
      </c>
      <c r="L148" s="77"/>
      <c r="M148" s="152"/>
      <c r="P148" s="255" t="s">
        <v>395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269</v>
      </c>
      <c r="F150" s="309" t="str">
        <f>IF(Титульный!G45="","",Титульный!G45)</f>
        <v>Экономист</v>
      </c>
      <c r="G150" s="309"/>
      <c r="H150" s="153"/>
      <c r="I150" s="309" t="str">
        <f>IF(Титульный!G44="","",Титульный!G44)</f>
        <v>Никольцев Герман Гарриевич</v>
      </c>
      <c r="J150" s="309"/>
      <c r="K150" s="309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270</v>
      </c>
      <c r="F151" s="310" t="s">
        <v>215</v>
      </c>
      <c r="G151" s="310"/>
      <c r="H151" s="154"/>
      <c r="I151" s="310" t="s">
        <v>213</v>
      </c>
      <c r="J151" s="310"/>
      <c r="K151" s="310"/>
      <c r="L151" s="154"/>
      <c r="M151" s="310" t="s">
        <v>214</v>
      </c>
      <c r="N151" s="310"/>
      <c r="O151" s="152"/>
      <c r="P151" s="64"/>
      <c r="Q151" s="64"/>
      <c r="R151" s="24"/>
      <c r="S151" s="24"/>
    </row>
    <row r="152" spans="3:19" ht="12.75">
      <c r="E152" s="156" t="s">
        <v>271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272</v>
      </c>
      <c r="F153" s="309" t="str">
        <f>IF(Титульный!G46="","",Титульный!G46)</f>
        <v>240-99-33</v>
      </c>
      <c r="G153" s="309"/>
      <c r="H153" s="309"/>
      <c r="I153" s="152"/>
      <c r="J153" s="156" t="s">
        <v>216</v>
      </c>
      <c r="K153" s="242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273</v>
      </c>
      <c r="F154" s="311" t="s">
        <v>217</v>
      </c>
      <c r="G154" s="311"/>
      <c r="H154" s="311"/>
      <c r="I154" s="152"/>
      <c r="J154" s="157" t="s">
        <v>218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F151:G151"/>
    <mergeCell ref="I151:K151"/>
    <mergeCell ref="M151:N151"/>
    <mergeCell ref="F153:H153"/>
    <mergeCell ref="F154:H154"/>
    <mergeCell ref="D90:K90"/>
    <mergeCell ref="D94:K94"/>
    <mergeCell ref="D127:K127"/>
    <mergeCell ref="F150:G150"/>
    <mergeCell ref="I150:K150"/>
    <mergeCell ref="D8:E8"/>
    <mergeCell ref="D11:D12"/>
    <mergeCell ref="D14:K14"/>
    <mergeCell ref="D52:K52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8:K41 G91:K93 G15:K18 G53:K56 G23:K26 G81:K89 G20:K21 G66:K79 G43:K51 G61:K64 G128:K148 G58:K59 G95:I126 J99:K126 J95:K9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:E26 E63:E6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A1:D6"/>
  <sheetViews>
    <sheetView showGridLines="0" tabSelected="1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2" t="s">
        <v>148</v>
      </c>
      <c r="C2" s="312"/>
      <c r="D2" s="312"/>
    </row>
    <row r="3" spans="1:4" ht="12" customHeight="1">
      <c r="B3" s="67" t="str">
        <f>IF(org="","Не определено",org)</f>
        <v>ООО "Агро-Маркет"</v>
      </c>
      <c r="C3" s="69"/>
      <c r="D3" s="69"/>
    </row>
    <row r="4" spans="1:4" ht="12" customHeight="1"/>
    <row r="5" spans="1:4" ht="15" customHeight="1">
      <c r="B5" s="316" t="s">
        <v>149</v>
      </c>
      <c r="C5" s="316" t="s">
        <v>150</v>
      </c>
      <c r="D5" s="316" t="s">
        <v>5</v>
      </c>
    </row>
    <row r="6" spans="1:4" ht="22.5">
      <c r="A6" s="315"/>
      <c r="B6" s="317" t="s">
        <v>2009</v>
      </c>
      <c r="C6" s="318" t="s">
        <v>2010</v>
      </c>
      <c r="D6" s="319" t="s">
        <v>2011</v>
      </c>
    </row>
  </sheetData>
  <sheetProtection algorithmName="SHA-512" hashValue="FHrNcv6VSnYZjIVeRW8yE7rxeVsL9zXNv5wdiHhMfLzA/6YqEA/1TNCvgRggYG3bRVwOtvIaK2G5sOQMFlJeXw==" saltValue="VUMLJrbvbt8BVGXeEkym6A==" spinCount="100000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60" tooltip="Титульный!G60" display="Титульный!G60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76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76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1921</v>
      </c>
      <c r="B45" s="70" t="s">
        <v>241</v>
      </c>
      <c r="C45" s="70" t="s">
        <v>242</v>
      </c>
    </row>
    <row r="46" spans="1:3">
      <c r="A46" s="70" t="s">
        <v>1922</v>
      </c>
      <c r="B46" s="70" t="s">
        <v>241</v>
      </c>
      <c r="C46" s="70" t="s">
        <v>242</v>
      </c>
    </row>
    <row r="47" spans="1:3">
      <c r="A47" s="70" t="s">
        <v>1923</v>
      </c>
      <c r="B47" s="70" t="s">
        <v>241</v>
      </c>
      <c r="C47" s="70" t="s">
        <v>242</v>
      </c>
    </row>
    <row r="48" spans="1:3">
      <c r="A48" s="70" t="s">
        <v>1924</v>
      </c>
      <c r="B48" s="70" t="s">
        <v>241</v>
      </c>
      <c r="C48" s="70" t="s">
        <v>242</v>
      </c>
    </row>
    <row r="49" spans="1:3">
      <c r="A49" s="70" t="s">
        <v>1925</v>
      </c>
      <c r="B49" s="70" t="s">
        <v>241</v>
      </c>
      <c r="C49" s="70" t="s">
        <v>242</v>
      </c>
    </row>
    <row r="50" spans="1:3">
      <c r="A50" s="70" t="s">
        <v>1926</v>
      </c>
      <c r="B50" s="70" t="s">
        <v>241</v>
      </c>
      <c r="C50" s="70" t="s">
        <v>242</v>
      </c>
    </row>
    <row r="51" spans="1:3">
      <c r="A51" s="70" t="s">
        <v>1931</v>
      </c>
      <c r="B51" s="70" t="s">
        <v>241</v>
      </c>
      <c r="C51" s="70" t="s">
        <v>242</v>
      </c>
    </row>
    <row r="52" spans="1:3">
      <c r="A52" s="70" t="s">
        <v>1932</v>
      </c>
      <c r="B52" s="70" t="s">
        <v>241</v>
      </c>
      <c r="C52" s="70" t="s">
        <v>242</v>
      </c>
    </row>
    <row r="53" spans="1:3">
      <c r="A53" s="70" t="s">
        <v>1933</v>
      </c>
      <c r="B53" s="70" t="s">
        <v>241</v>
      </c>
      <c r="C53" s="70" t="s">
        <v>242</v>
      </c>
    </row>
    <row r="54" spans="1:3">
      <c r="A54" s="70" t="s">
        <v>1934</v>
      </c>
      <c r="B54" s="70" t="s">
        <v>241</v>
      </c>
      <c r="C54" s="70" t="s">
        <v>242</v>
      </c>
    </row>
    <row r="55" spans="1:3">
      <c r="A55" s="70" t="s">
        <v>1942</v>
      </c>
      <c r="B55" s="70" t="s">
        <v>241</v>
      </c>
      <c r="C55" s="70" t="s">
        <v>242</v>
      </c>
    </row>
    <row r="56" spans="1:3">
      <c r="A56" s="70" t="s">
        <v>1943</v>
      </c>
      <c r="B56" s="70" t="s">
        <v>241</v>
      </c>
      <c r="C56" s="70" t="s">
        <v>242</v>
      </c>
    </row>
    <row r="57" spans="1:3">
      <c r="A57" s="70" t="s">
        <v>1944</v>
      </c>
      <c r="B57" s="70" t="s">
        <v>241</v>
      </c>
      <c r="C57" s="70" t="s">
        <v>242</v>
      </c>
    </row>
    <row r="58" spans="1:3">
      <c r="A58" s="70" t="s">
        <v>1952</v>
      </c>
      <c r="B58" s="70" t="s">
        <v>241</v>
      </c>
      <c r="C58" s="70" t="s">
        <v>242</v>
      </c>
    </row>
    <row r="59" spans="1:3">
      <c r="A59" s="70" t="s">
        <v>1958</v>
      </c>
      <c r="B59" s="70" t="s">
        <v>241</v>
      </c>
      <c r="C59" s="70" t="s">
        <v>242</v>
      </c>
    </row>
    <row r="60" spans="1:3">
      <c r="A60" s="70" t="s">
        <v>1960</v>
      </c>
      <c r="B60" s="70" t="s">
        <v>241</v>
      </c>
      <c r="C60" s="70" t="s">
        <v>242</v>
      </c>
    </row>
    <row r="61" spans="1:3">
      <c r="A61" s="70" t="s">
        <v>1967</v>
      </c>
      <c r="B61" s="70" t="s">
        <v>241</v>
      </c>
      <c r="C61" s="70" t="s">
        <v>242</v>
      </c>
    </row>
    <row r="62" spans="1:3">
      <c r="A62" s="70" t="s">
        <v>1968</v>
      </c>
      <c r="B62" s="70" t="s">
        <v>241</v>
      </c>
      <c r="C62" s="70" t="s">
        <v>242</v>
      </c>
    </row>
    <row r="63" spans="1:3">
      <c r="A63" s="70" t="s">
        <v>1969</v>
      </c>
      <c r="B63" s="70" t="s">
        <v>241</v>
      </c>
      <c r="C63" s="70" t="s">
        <v>242</v>
      </c>
    </row>
    <row r="64" spans="1:3">
      <c r="A64" s="70" t="s">
        <v>1970</v>
      </c>
      <c r="B64" s="70" t="s">
        <v>241</v>
      </c>
      <c r="C64" s="70" t="s">
        <v>242</v>
      </c>
    </row>
    <row r="65" spans="1:3">
      <c r="A65" s="70" t="s">
        <v>1971</v>
      </c>
      <c r="B65" s="70" t="s">
        <v>241</v>
      </c>
      <c r="C65" s="70" t="s">
        <v>242</v>
      </c>
    </row>
    <row r="66" spans="1:3">
      <c r="A66" s="70" t="s">
        <v>1972</v>
      </c>
      <c r="B66" s="70" t="s">
        <v>241</v>
      </c>
      <c r="C66" s="70" t="s">
        <v>242</v>
      </c>
    </row>
    <row r="67" spans="1:3">
      <c r="A67" s="70" t="s">
        <v>1973</v>
      </c>
      <c r="B67" s="70" t="s">
        <v>241</v>
      </c>
      <c r="C67" s="70" t="s">
        <v>242</v>
      </c>
    </row>
    <row r="68" spans="1:3">
      <c r="A68" s="70" t="s">
        <v>1974</v>
      </c>
      <c r="B68" s="70" t="s">
        <v>241</v>
      </c>
      <c r="C68" s="70" t="s">
        <v>242</v>
      </c>
    </row>
    <row r="69" spans="1:3">
      <c r="A69" s="70" t="s">
        <v>1975</v>
      </c>
      <c r="B69" s="70" t="s">
        <v>241</v>
      </c>
      <c r="C69" s="70" t="s">
        <v>242</v>
      </c>
    </row>
    <row r="70" spans="1:3">
      <c r="A70" s="70" t="s">
        <v>1976</v>
      </c>
      <c r="B70" s="70" t="s">
        <v>1977</v>
      </c>
      <c r="C70" s="70" t="s">
        <v>242</v>
      </c>
    </row>
    <row r="71" spans="1:3">
      <c r="A71" s="70" t="s">
        <v>1978</v>
      </c>
      <c r="B71" s="70" t="s">
        <v>241</v>
      </c>
      <c r="C71" s="70" t="s">
        <v>242</v>
      </c>
    </row>
    <row r="72" spans="1:3">
      <c r="A72" s="70" t="s">
        <v>1996</v>
      </c>
      <c r="B72" s="70" t="s">
        <v>241</v>
      </c>
      <c r="C72" s="70" t="s">
        <v>242</v>
      </c>
    </row>
    <row r="73" spans="1:3">
      <c r="A73" s="70" t="s">
        <v>1997</v>
      </c>
      <c r="B73" s="70" t="s">
        <v>241</v>
      </c>
      <c r="C73" s="70" t="s">
        <v>242</v>
      </c>
    </row>
    <row r="74" spans="1:3">
      <c r="A74" s="70" t="s">
        <v>2002</v>
      </c>
      <c r="B74" s="70" t="s">
        <v>241</v>
      </c>
      <c r="C74" s="70" t="s">
        <v>242</v>
      </c>
    </row>
    <row r="75" spans="1:3">
      <c r="A75" s="70" t="s">
        <v>2003</v>
      </c>
      <c r="B75" s="70" t="s">
        <v>1977</v>
      </c>
      <c r="C75" s="70" t="s">
        <v>242</v>
      </c>
    </row>
    <row r="76" spans="1:3">
      <c r="A76" s="70" t="s">
        <v>2006</v>
      </c>
      <c r="B76" s="70" t="s">
        <v>2007</v>
      </c>
      <c r="C76" s="70" t="s">
        <v>2008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147</vt:i4>
      </vt:variant>
    </vt:vector>
  </HeadingPairs>
  <TitlesOfParts>
    <vt:vector size="152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User</cp:lastModifiedBy>
  <cp:lastPrinted>2020-04-23T11:40:03Z</cp:lastPrinted>
  <dcterms:created xsi:type="dcterms:W3CDTF">2004-05-21T07:18:45Z</dcterms:created>
  <dcterms:modified xsi:type="dcterms:W3CDTF">2020-10-05T09:42:01Z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