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Z:\_Агро-Маркет\Обмен\4. САЙТ ПРЕДПРИЯТИЯ\Никольцев\"/>
    </mc:Choice>
  </mc:AlternateContent>
  <bookViews>
    <workbookView xWindow="30" yWindow="705" windowWidth="15540" windowHeight="9270" tabRatio="767" activeTab="5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организациями'!$E$27</definedName>
    <definedName name="add_11_4">'Отпуск ЭЭ сет организациями'!$E$42</definedName>
    <definedName name="add_11_5">'Отпуск ЭЭ сет организациями'!$E$57</definedName>
    <definedName name="add_11_6">'Отпуск ЭЭ сет организациями'!$E$60</definedName>
    <definedName name="add_11_7">'Отпуск ЭЭ сет организациями'!$E$65</definedName>
    <definedName name="add_11_8">'Отпуск ЭЭ сет организациями'!$E$80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организациями'!$F$15:$F$51</definedName>
    <definedName name="kod_stroki_2">'Отпуск ЭЭ сет организациями'!$F$53:$F$89</definedName>
    <definedName name="kotel">Титульный!$G$31</definedName>
    <definedName name="kpp">Титульный!$G$17</definedName>
    <definedName name="ks_1730">'Отпуск ЭЭ сет организациями'!$F$73</definedName>
    <definedName name="ks_1750">'Отпуск ЭЭ сет организациями'!$F$75</definedName>
    <definedName name="ks_1760">'Отпуск ЭЭ сет организациями'!$F$76</definedName>
    <definedName name="ks_2020">'Отпуск ЭЭ сет организациями'!$F$85</definedName>
    <definedName name="ks_2130">'Отпуск ЭЭ сет организациями'!$F$98</definedName>
    <definedName name="ks_2340">'Отпуск ЭЭ сет организациями'!$F$119</definedName>
    <definedName name="ks_2450">'Отпуск ЭЭ сет организациями'!$F$131</definedName>
    <definedName name="ks_2550">'Отпуск ЭЭ сет организациями'!$F$141</definedName>
    <definedName name="ks_700">'Отпуск ЭЭ сет организациями'!$F$35</definedName>
    <definedName name="ks_720">'Отпуск ЭЭ сет организациями'!$F$37</definedName>
    <definedName name="ks_730">'Отпуск ЭЭ сет организациями'!$F$38</definedName>
    <definedName name="ks_990">'Отпуск ЭЭ сет организациями'!$F$47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REESTR_ORG!$A$2:$S$105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организациями'!$E$41</definedName>
    <definedName name="start_11_5">'Отпуск ЭЭ сет организациями'!$E$56</definedName>
    <definedName name="start_11_6">'Отпуск ЭЭ сет организациями'!$E$59</definedName>
    <definedName name="start_11_7">'Отпуск ЭЭ сет организациями'!$E$62</definedName>
    <definedName name="start_11_8">'Отпуск ЭЭ сет организациями'!$E$79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2">Титульный!$A$1:$I$61</definedName>
  </definedNames>
  <calcPr calcId="162913"/>
</workbook>
</file>

<file path=xl/calcChain.xml><?xml version="1.0" encoding="utf-8"?>
<calcChain xmlns="http://schemas.openxmlformats.org/spreadsheetml/2006/main">
  <c r="I87" i="294" l="1"/>
  <c r="J67" i="294"/>
  <c r="K30" i="294"/>
  <c r="J29" i="294"/>
  <c r="H44" i="294" l="1"/>
  <c r="J92" i="294" l="1"/>
  <c r="I91" i="294" l="1"/>
  <c r="I92" i="294" s="1"/>
  <c r="H91" i="294"/>
  <c r="H92" i="294" s="1"/>
  <c r="K68" i="294" l="1"/>
  <c r="K87" i="294" l="1"/>
  <c r="J87" i="294"/>
  <c r="J49" i="294"/>
  <c r="J50" i="294" s="1"/>
  <c r="K100" i="294"/>
  <c r="J100" i="294"/>
  <c r="J97" i="294" s="1"/>
  <c r="J98" i="294"/>
  <c r="H47" i="294"/>
  <c r="H50" i="294" s="1"/>
  <c r="G64" i="294"/>
  <c r="G63" i="294"/>
  <c r="G26" i="294"/>
  <c r="G25" i="294"/>
  <c r="I150" i="294"/>
  <c r="F153" i="294"/>
  <c r="F150" i="294"/>
  <c r="I146" i="294"/>
  <c r="I144" i="294" s="1"/>
  <c r="J146" i="294"/>
  <c r="J144" i="294" s="1"/>
  <c r="K146" i="294"/>
  <c r="K144" i="294"/>
  <c r="H146" i="294"/>
  <c r="H144" i="294"/>
  <c r="I140" i="294"/>
  <c r="J140" i="294"/>
  <c r="K140" i="294"/>
  <c r="H140" i="294"/>
  <c r="I130" i="294"/>
  <c r="I128" i="294"/>
  <c r="J130" i="294"/>
  <c r="J128" i="294"/>
  <c r="K130" i="294"/>
  <c r="K128" i="294"/>
  <c r="H130" i="294"/>
  <c r="H128" i="294" s="1"/>
  <c r="I124" i="294"/>
  <c r="G124" i="294" s="1"/>
  <c r="J124" i="294"/>
  <c r="J122" i="294" s="1"/>
  <c r="K124" i="294"/>
  <c r="K122" i="294" s="1"/>
  <c r="H124" i="294"/>
  <c r="H122" i="294" s="1"/>
  <c r="I122" i="294"/>
  <c r="I118" i="294"/>
  <c r="J118" i="294"/>
  <c r="K118" i="294"/>
  <c r="H118" i="294"/>
  <c r="I97" i="294"/>
  <c r="K97" i="294"/>
  <c r="K95" i="294" s="1"/>
  <c r="H97" i="294"/>
  <c r="H95" i="294"/>
  <c r="I95" i="294"/>
  <c r="I88" i="294"/>
  <c r="J88" i="294"/>
  <c r="H88" i="294"/>
  <c r="I50" i="294"/>
  <c r="K50" i="294"/>
  <c r="K105" i="294"/>
  <c r="K104" i="294" s="1"/>
  <c r="J105" i="294"/>
  <c r="I105" i="294"/>
  <c r="G105" i="294" s="1"/>
  <c r="H105" i="294"/>
  <c r="K108" i="294"/>
  <c r="J108" i="294"/>
  <c r="I108" i="294"/>
  <c r="H108" i="294"/>
  <c r="K111" i="294"/>
  <c r="J111" i="294"/>
  <c r="I111" i="294"/>
  <c r="G111" i="294" s="1"/>
  <c r="H111" i="294"/>
  <c r="I137" i="294"/>
  <c r="I135" i="294" s="1"/>
  <c r="J137" i="294"/>
  <c r="J135" i="294"/>
  <c r="K137" i="294"/>
  <c r="K135" i="294"/>
  <c r="H137" i="294"/>
  <c r="H135" i="294"/>
  <c r="J104" i="294"/>
  <c r="J102" i="294"/>
  <c r="J101" i="294" s="1"/>
  <c r="H104" i="294"/>
  <c r="H102" i="294" s="1"/>
  <c r="H101" i="294" s="1"/>
  <c r="I104" i="294"/>
  <c r="I102" i="294" s="1"/>
  <c r="G5" i="242"/>
  <c r="K78" i="294"/>
  <c r="K72" i="294" s="1"/>
  <c r="J78" i="294"/>
  <c r="J72" i="294" s="1"/>
  <c r="I78" i="294"/>
  <c r="I72" i="294" s="1"/>
  <c r="H78" i="294"/>
  <c r="H72" i="294" s="1"/>
  <c r="K61" i="294"/>
  <c r="J61" i="294"/>
  <c r="I61" i="294"/>
  <c r="H61" i="294"/>
  <c r="K58" i="294"/>
  <c r="J58" i="294"/>
  <c r="I58" i="294"/>
  <c r="G58" i="294" s="1"/>
  <c r="H58" i="294"/>
  <c r="K55" i="294"/>
  <c r="K53" i="294" s="1"/>
  <c r="J55" i="294"/>
  <c r="I55" i="294"/>
  <c r="G55" i="294" s="1"/>
  <c r="H55" i="294"/>
  <c r="K40" i="294"/>
  <c r="K34" i="294" s="1"/>
  <c r="J40" i="294"/>
  <c r="J34" i="294" s="1"/>
  <c r="I40" i="294"/>
  <c r="I34" i="294"/>
  <c r="H40" i="294"/>
  <c r="H34" i="294"/>
  <c r="K23" i="294"/>
  <c r="J23" i="294"/>
  <c r="I23" i="294"/>
  <c r="H23" i="294"/>
  <c r="K20" i="294"/>
  <c r="J20" i="294"/>
  <c r="I20" i="294"/>
  <c r="H20" i="294"/>
  <c r="I17" i="294"/>
  <c r="J17" i="294"/>
  <c r="K17" i="294"/>
  <c r="H17" i="294"/>
  <c r="H15" i="294" s="1"/>
  <c r="H53" i="294"/>
  <c r="K15" i="294"/>
  <c r="K66" i="294"/>
  <c r="J66" i="294"/>
  <c r="I66" i="294"/>
  <c r="H66" i="294"/>
  <c r="K28" i="294"/>
  <c r="J28" i="294"/>
  <c r="H28" i="294"/>
  <c r="G136" i="294"/>
  <c r="G138" i="294"/>
  <c r="G139" i="294"/>
  <c r="G141" i="294"/>
  <c r="G142" i="294"/>
  <c r="G143" i="294"/>
  <c r="G145" i="294"/>
  <c r="G132" i="294"/>
  <c r="G99" i="294"/>
  <c r="G100" i="294"/>
  <c r="G103" i="294"/>
  <c r="G106" i="294"/>
  <c r="G107" i="294"/>
  <c r="G108" i="294"/>
  <c r="G109" i="294"/>
  <c r="G110" i="294"/>
  <c r="G112" i="294"/>
  <c r="G113" i="294"/>
  <c r="G114" i="294"/>
  <c r="G115" i="294"/>
  <c r="G116" i="294"/>
  <c r="G117" i="294"/>
  <c r="G118" i="294"/>
  <c r="G119" i="294"/>
  <c r="G120" i="294"/>
  <c r="G121" i="294"/>
  <c r="G123" i="294"/>
  <c r="G125" i="294"/>
  <c r="G126" i="294"/>
  <c r="G73" i="294"/>
  <c r="G74" i="294"/>
  <c r="G75" i="294"/>
  <c r="G76" i="294"/>
  <c r="G77" i="294"/>
  <c r="G71" i="294"/>
  <c r="G20" i="294"/>
  <c r="G33" i="294"/>
  <c r="G35" i="294"/>
  <c r="G37" i="294"/>
  <c r="G38" i="294"/>
  <c r="G39" i="294"/>
  <c r="G40" i="294"/>
  <c r="G16" i="294"/>
  <c r="D25" i="123"/>
  <c r="B3" i="263"/>
  <c r="D9" i="291"/>
  <c r="D9" i="294"/>
  <c r="G129" i="294"/>
  <c r="G130" i="294"/>
  <c r="G131" i="294"/>
  <c r="G133" i="294"/>
  <c r="G147" i="294"/>
  <c r="G148" i="294"/>
  <c r="G96" i="294"/>
  <c r="G92" i="294"/>
  <c r="G93" i="294"/>
  <c r="G67" i="294"/>
  <c r="G68" i="294"/>
  <c r="G69" i="294"/>
  <c r="G70" i="294"/>
  <c r="G81" i="294"/>
  <c r="G82" i="294"/>
  <c r="G83" i="294"/>
  <c r="G84" i="294"/>
  <c r="G85" i="294"/>
  <c r="G86" i="294"/>
  <c r="G30" i="294"/>
  <c r="G31" i="294"/>
  <c r="G32" i="294"/>
  <c r="G43" i="294"/>
  <c r="G44" i="294"/>
  <c r="G45" i="294"/>
  <c r="G46" i="294"/>
  <c r="G48" i="294"/>
  <c r="I28" i="294"/>
  <c r="G29" i="294"/>
  <c r="G36" i="294"/>
  <c r="G54" i="294"/>
  <c r="G91" i="294"/>
  <c r="B3" i="290"/>
  <c r="B2" i="290"/>
  <c r="K102" i="294" l="1"/>
  <c r="K101" i="294" s="1"/>
  <c r="G101" i="294" s="1"/>
  <c r="G104" i="294"/>
  <c r="G47" i="294"/>
  <c r="G17" i="294"/>
  <c r="G78" i="294"/>
  <c r="G137" i="294"/>
  <c r="G122" i="294"/>
  <c r="G128" i="294"/>
  <c r="G72" i="294"/>
  <c r="I101" i="294"/>
  <c r="G102" i="294"/>
  <c r="I134" i="294"/>
  <c r="G135" i="294"/>
  <c r="I15" i="294"/>
  <c r="I51" i="294" s="1"/>
  <c r="J53" i="294"/>
  <c r="J89" i="294" s="1"/>
  <c r="H134" i="294"/>
  <c r="J134" i="294"/>
  <c r="G144" i="294"/>
  <c r="H89" i="294"/>
  <c r="J15" i="294"/>
  <c r="J51" i="294" s="1"/>
  <c r="G34" i="294"/>
  <c r="I53" i="294"/>
  <c r="I89" i="294" s="1"/>
  <c r="K134" i="294"/>
  <c r="G140" i="294"/>
  <c r="G61" i="294"/>
  <c r="G50" i="294"/>
  <c r="G98" i="294"/>
  <c r="K89" i="294"/>
  <c r="G87" i="294"/>
  <c r="K88" i="294"/>
  <c r="G88" i="294" s="1"/>
  <c r="G146" i="294"/>
  <c r="G49" i="294"/>
  <c r="G28" i="294"/>
  <c r="G23" i="294"/>
  <c r="G7" i="250"/>
  <c r="G66" i="294"/>
  <c r="J95" i="294"/>
  <c r="G95" i="294" s="1"/>
  <c r="G97" i="294"/>
  <c r="K51" i="294"/>
  <c r="H51" i="294"/>
  <c r="G134" i="294" l="1"/>
  <c r="G15" i="294"/>
  <c r="G53" i="294"/>
  <c r="G89" i="294"/>
  <c r="G51" i="294"/>
</calcChain>
</file>

<file path=xl/sharedStrings.xml><?xml version="1.0" encoding="utf-8"?>
<sst xmlns="http://schemas.openxmlformats.org/spreadsheetml/2006/main" count="4013" uniqueCount="2021">
  <si>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</si>
  <si>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</si>
  <si>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</si>
  <si>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</si>
  <si>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</si>
  <si>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</si>
  <si>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</si>
  <si>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</si>
  <si>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</si>
  <si>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</si>
  <si>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</si>
  <si>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</si>
  <si>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</si>
  <si>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</si>
  <si>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</si>
  <si>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</si>
  <si>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</si>
  <si>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</si>
  <si>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</si>
  <si>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</si>
  <si>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</si>
  <si>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</si>
  <si>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</si>
  <si>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</si>
  <si>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</si>
  <si>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</si>
  <si>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</si>
  <si>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</si>
  <si>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</si>
  <si>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</si>
  <si>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</si>
  <si>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</si>
  <si>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</si>
  <si>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</si>
  <si>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</si>
  <si>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</si>
  <si>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</si>
  <si>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</si>
  <si>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</si>
  <si>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</si>
  <si>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</si>
  <si>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</si>
  <si>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</si>
  <si>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</si>
  <si>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</si>
  <si>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</si>
  <si>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</si>
  <si>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</si>
  <si>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</si>
  <si>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</si>
  <si>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</si>
  <si>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</si>
  <si>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</si>
  <si>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</si>
  <si>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</si>
  <si>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</si>
  <si>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</si>
  <si>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</si>
  <si>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</si>
  <si>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</si>
  <si>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</si>
  <si>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</si>
  <si>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</si>
  <si>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</si>
  <si>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</si>
  <si>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</si>
  <si>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</si>
  <si>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</si>
  <si>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</si>
  <si>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</si>
  <si>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</si>
  <si>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</si>
  <si>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</si>
  <si>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</si>
  <si>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</si>
  <si>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</si>
  <si>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</si>
  <si>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</si>
  <si>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</si>
  <si>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</si>
  <si>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</si>
  <si>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</si>
  <si>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</si>
  <si>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</si>
  <si>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</si>
  <si>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</si>
  <si>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</si>
  <si>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</si>
  <si>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</si>
  <si>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</si>
  <si>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</si>
  <si>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</si>
  <si>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</si>
  <si>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</si>
  <si>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</si>
  <si>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</si>
  <si>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</si>
  <si>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</si>
  <si>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</si>
  <si>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</si>
  <si>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</si>
  <si>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</si>
  <si>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</si>
  <si>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</si>
  <si>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</si>
  <si>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</si>
  <si>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</si>
  <si>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</si>
  <si>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</si>
  <si>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</si>
  <si>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</si>
  <si>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</si>
  <si>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</si>
  <si>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</si>
  <si>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</si>
  <si>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</si>
  <si>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</si>
  <si>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</si>
  <si>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</si>
  <si>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</si>
  <si>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</si>
  <si>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</si>
  <si>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</si>
  <si>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</si>
  <si>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</si>
  <si>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</si>
  <si>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</si>
  <si>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</si>
  <si>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</si>
  <si>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</si>
  <si>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</si>
  <si>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</si>
  <si>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</si>
  <si>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</si>
  <si>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</si>
  <si>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</si>
  <si>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</si>
  <si>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</si>
  <si>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</si>
  <si>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</si>
  <si>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</si>
  <si>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</si>
  <si>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</si>
  <si>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</si>
  <si>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</si>
  <si>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</si>
  <si>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</si>
  <si>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</si>
  <si>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</si>
  <si>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</si>
  <si>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</si>
  <si>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</si>
  <si>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</si>
  <si>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</si>
  <si>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</si>
  <si>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</si>
  <si>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</si>
  <si>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</si>
  <si>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</si>
  <si>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</si>
  <si>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</si>
  <si>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</si>
  <si>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</si>
  <si>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</si>
  <si>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</si>
  <si>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</si>
  <si>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</si>
  <si>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</si>
  <si>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</si>
  <si>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</si>
  <si>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</si>
  <si>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</si>
  <si>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</si>
  <si>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</si>
  <si>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</si>
  <si>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</si>
  <si>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</si>
  <si>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</si>
  <si>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</si>
  <si>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</si>
  <si>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</si>
  <si>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</si>
  <si>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</si>
  <si>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</si>
  <si>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</si>
  <si>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</si>
  <si>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</si>
  <si>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</si>
  <si>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</si>
  <si>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</si>
  <si>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</si>
  <si>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</si>
  <si>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</si>
  <si>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</si>
  <si>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</si>
  <si>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</si>
  <si>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</si>
  <si>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</si>
  <si>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</si>
  <si>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</si>
  <si>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</si>
  <si>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</si>
  <si>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</si>
  <si>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</si>
  <si>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</si>
  <si>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</si>
  <si>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</si>
  <si>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</si>
  <si>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</si>
  <si>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</si>
  <si>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</si>
  <si>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</si>
  <si>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</si>
  <si>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</si>
  <si>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</si>
  <si>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</si>
  <si>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</si>
  <si>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</si>
  <si>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</si>
  <si>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</si>
  <si>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</si>
  <si>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</si>
  <si>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</si>
  <si>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</si>
  <si>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</si>
  <si>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</si>
  <si>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</si>
  <si>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</si>
  <si>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</si>
  <si>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</si>
  <si>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</si>
  <si>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</si>
  <si>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</si>
  <si>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</si>
  <si>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</si>
  <si>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</si>
  <si>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</si>
  <si>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</si>
  <si>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</si>
  <si>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</si>
  <si>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</si>
  <si>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</si>
  <si>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</si>
  <si>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</si>
  <si>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</si>
  <si>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</si>
  <si>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</si>
  <si>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</si>
  <si>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</si>
  <si>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</si>
  <si>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</si>
  <si>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</si>
  <si>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</si>
  <si>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</si>
  <si>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</si>
  <si>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</si>
  <si>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</si>
  <si>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</si>
  <si>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</si>
  <si>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</si>
  <si>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</si>
  <si>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</si>
  <si>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</si>
  <si>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</si>
  <si>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</si>
  <si>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</si>
  <si>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</si>
  <si>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</si>
  <si>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</si>
  <si>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</si>
  <si>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</si>
  <si>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</si>
  <si>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</si>
  <si>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</si>
  <si>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</si>
  <si>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</si>
  <si>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</si>
  <si>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</si>
  <si>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</si>
  <si>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</si>
  <si>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</si>
  <si>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</si>
  <si>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</si>
  <si>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</si>
  <si>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</si>
  <si>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</si>
  <si>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</si>
  <si>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</si>
  <si>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</si>
  <si>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</si>
  <si>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</si>
  <si>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</si>
  <si>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</si>
  <si>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</si>
  <si>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</si>
  <si>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</si>
  <si>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</si>
  <si>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</si>
  <si>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</si>
  <si>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</si>
  <si>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</si>
  <si>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</si>
  <si>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</si>
  <si>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</si>
  <si>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</si>
  <si>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</si>
  <si>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</si>
  <si>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</si>
  <si>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</si>
  <si>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</si>
  <si>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</si>
  <si>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</si>
  <si>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</si>
  <si>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</si>
  <si>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</si>
  <si>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</si>
  <si>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</si>
  <si>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</si>
  <si>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</si>
  <si>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</si>
  <si>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</si>
  <si>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</si>
  <si>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</si>
  <si>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</si>
  <si>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</si>
  <si>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</si>
  <si>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</si>
  <si>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</si>
  <si>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</si>
  <si>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</si>
  <si>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</si>
  <si>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</si>
  <si>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</si>
  <si>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</si>
  <si>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</si>
  <si>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</si>
  <si>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</si>
  <si>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</si>
  <si>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</si>
  <si>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</si>
  <si>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</si>
  <si>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</si>
  <si>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</si>
  <si>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</si>
  <si>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</si>
  <si>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</si>
  <si>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</si>
  <si>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</si>
  <si>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</si>
  <si>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</si>
  <si>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</si>
  <si>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</si>
  <si>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</si>
  <si>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</si>
  <si>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</si>
  <si>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</si>
  <si>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</si>
  <si>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</si>
  <si>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</si>
  <si>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</si>
  <si>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</si>
  <si>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</si>
  <si>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</si>
  <si>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</si>
  <si>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</si>
  <si>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</si>
  <si>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</si>
  <si>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</si>
  <si>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</si>
  <si>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</si>
  <si>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</si>
  <si>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</si>
  <si>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</si>
  <si>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</si>
  <si>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</si>
  <si>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</si>
  <si>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</si>
  <si>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</si>
  <si>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</si>
  <si>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</si>
  <si>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</si>
  <si>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</si>
  <si>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</si>
  <si>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</si>
  <si>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</si>
  <si>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</si>
  <si>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</si>
  <si>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</si>
  <si>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</si>
  <si>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</si>
  <si>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</si>
  <si>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</si>
  <si>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</si>
  <si>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</si>
  <si>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</si>
  <si>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</si>
  <si>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</si>
  <si>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</si>
  <si>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</si>
  <si>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</si>
  <si>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</si>
  <si>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</si>
  <si>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</si>
  <si>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</si>
  <si>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</si>
  <si>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</si>
  <si>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</si>
  <si>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</si>
  <si>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</si>
  <si>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</si>
  <si>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</si>
  <si>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</si>
  <si>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</si>
  <si>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</si>
  <si>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</si>
  <si>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</si>
  <si>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</si>
  <si>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</si>
  <si>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</si>
  <si>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</si>
  <si>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</si>
  <si>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</si>
  <si>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</si>
  <si>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</si>
  <si>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</si>
  <si>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</si>
  <si>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</si>
  <si>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</si>
  <si>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</si>
  <si>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</si>
  <si>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</si>
  <si>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</si>
  <si>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</si>
  <si>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</si>
  <si>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</si>
  <si>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</si>
  <si>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</si>
  <si>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</si>
  <si>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</si>
  <si>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</si>
  <si>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</si>
  <si>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</si>
  <si>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</si>
  <si>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</si>
  <si>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</si>
  <si>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</si>
  <si>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</si>
  <si>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</si>
  <si>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</si>
  <si>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</si>
  <si>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</si>
  <si>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</si>
  <si>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</si>
  <si>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</si>
  <si>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</si>
  <si>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</si>
  <si>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</si>
  <si>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</si>
  <si>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</si>
  <si>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</si>
  <si>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</si>
  <si>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</si>
  <si>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</si>
  <si>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</si>
  <si>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</si>
  <si>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</si>
  <si>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</si>
  <si>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</si>
  <si>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</si>
  <si>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</si>
  <si>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</si>
  <si>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</si>
  <si>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</si>
  <si>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</si>
  <si>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</si>
  <si>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</si>
  <si>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</si>
  <si>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</si>
  <si>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</si>
  <si>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</si>
  <si>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</si>
  <si>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</si>
  <si>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</si>
  <si>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</si>
  <si>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</si>
  <si>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</si>
  <si>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</si>
  <si>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</si>
  <si>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</si>
  <si>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</si>
  <si>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</si>
  <si>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</si>
  <si>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</si>
  <si>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</si>
  <si>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</si>
  <si>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</si>
  <si>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</si>
  <si>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</si>
  <si>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</si>
  <si>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</si>
  <si>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</si>
  <si>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</si>
  <si>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</si>
  <si>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</si>
  <si>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</si>
  <si>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</si>
  <si>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</si>
  <si>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</si>
  <si>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</si>
  <si>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</si>
  <si>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</si>
  <si>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</si>
  <si>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</si>
  <si>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</si>
  <si>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</si>
  <si>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</si>
  <si>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</si>
  <si>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</si>
  <si>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</si>
  <si>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</si>
  <si>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</si>
  <si>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</si>
  <si>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</si>
  <si>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</si>
  <si>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</si>
  <si>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</si>
  <si>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</si>
  <si>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</si>
  <si>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</si>
  <si>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</si>
  <si>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</si>
  <si>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</si>
  <si>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</si>
  <si>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</si>
  <si>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</si>
  <si>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</si>
  <si>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</si>
  <si>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</si>
  <si>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</si>
  <si>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</si>
  <si>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</si>
  <si>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</si>
  <si>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</si>
  <si>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</si>
  <si>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</si>
  <si>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</si>
  <si>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</si>
  <si>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</si>
  <si>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</si>
  <si>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</si>
  <si>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</si>
  <si>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</si>
  <si>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</si>
  <si>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</si>
  <si>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</si>
  <si>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</si>
  <si>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</si>
  <si>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</si>
  <si>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</si>
  <si>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</si>
  <si>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</si>
  <si>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</si>
  <si>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</si>
  <si>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</si>
  <si>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</si>
  <si>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</si>
  <si>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</si>
  <si>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</si>
  <si>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</si>
  <si>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</si>
  <si>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</si>
  <si>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</si>
  <si>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</si>
  <si>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</si>
  <si>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</si>
  <si>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</si>
  <si>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</si>
  <si>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</si>
  <si>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</si>
  <si>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</si>
  <si>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</si>
  <si>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</si>
  <si>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</si>
  <si>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</si>
  <si>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</si>
  <si>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</si>
  <si>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</si>
  <si>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</si>
  <si>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</si>
  <si>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</si>
  <si>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</si>
  <si>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</si>
  <si>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</si>
  <si>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</si>
  <si>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</si>
  <si>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</si>
  <si>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</si>
  <si>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</si>
  <si>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</si>
  <si>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</si>
  <si>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</si>
  <si>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</si>
  <si>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</si>
  <si>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</si>
  <si>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</si>
  <si>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</si>
  <si>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</si>
  <si>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</si>
  <si>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</si>
  <si>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</si>
  <si>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</si>
  <si>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</si>
  <si>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</si>
  <si>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</si>
  <si>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</si>
  <si>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</si>
  <si>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</si>
  <si>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</si>
  <si>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</si>
  <si>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</si>
  <si>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</si>
  <si>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</si>
  <si>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</si>
  <si>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</si>
  <si>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</si>
  <si>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</si>
  <si>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</si>
  <si>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</si>
  <si>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</si>
  <si>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</si>
  <si>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</si>
  <si>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</si>
  <si>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</si>
  <si>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</si>
  <si>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</si>
  <si>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</si>
  <si>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</si>
  <si>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</si>
  <si>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</si>
  <si>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</si>
  <si>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</si>
  <si>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</si>
  <si>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</si>
  <si>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</si>
  <si>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</si>
  <si>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</si>
  <si>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</si>
  <si>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</si>
  <si>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</si>
  <si>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</si>
  <si>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</si>
  <si>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</si>
  <si>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</si>
  <si>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</si>
  <si>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</si>
  <si>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</si>
  <si>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</si>
  <si>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</si>
  <si>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</si>
  <si>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</si>
  <si>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</si>
  <si>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</si>
  <si>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</si>
  <si>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</si>
  <si>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</si>
  <si>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</si>
  <si>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</si>
  <si>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</si>
  <si>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</si>
  <si>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</si>
  <si>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</si>
  <si>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</si>
  <si>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</si>
  <si>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</si>
  <si>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</si>
  <si>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</si>
  <si>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</si>
  <si>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</si>
  <si>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</si>
  <si>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</si>
  <si>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</si>
  <si>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</si>
  <si>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</si>
  <si>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</si>
  <si>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</si>
  <si>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</si>
  <si>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</si>
  <si>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</si>
  <si>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</si>
  <si>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</si>
  <si>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</si>
  <si>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</si>
  <si>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</si>
  <si>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</si>
  <si>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</si>
  <si>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</si>
  <si>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</si>
  <si>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</si>
  <si>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</si>
  <si>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</si>
  <si>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</si>
  <si>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</si>
  <si>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</si>
  <si>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</si>
  <si>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</si>
  <si>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</si>
  <si>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</si>
  <si>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</si>
  <si>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</si>
  <si>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</si>
  <si>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</si>
  <si>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</si>
  <si>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</si>
  <si>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</si>
  <si>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</si>
  <si>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</si>
  <si>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</si>
  <si>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</si>
  <si>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</si>
  <si>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</si>
  <si>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</si>
  <si>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</si>
  <si>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</si>
  <si>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</si>
  <si>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</si>
  <si>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</si>
  <si>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</si>
  <si>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</si>
  <si>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</si>
  <si>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</si>
  <si>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</si>
  <si>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</si>
  <si>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</si>
  <si>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</si>
  <si>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</si>
  <si>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</si>
  <si>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</si>
  <si>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</si>
  <si>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</si>
  <si>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</si>
  <si>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</si>
  <si>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</si>
  <si>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</si>
  <si>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</si>
  <si>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</si>
  <si>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</si>
  <si>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</si>
  <si>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</si>
  <si>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</si>
  <si>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</si>
  <si>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</si>
  <si>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</si>
  <si>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</si>
  <si>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</si>
  <si>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</si>
  <si>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</si>
  <si>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</si>
  <si>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</si>
  <si>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</si>
  <si>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</si>
  <si>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</si>
  <si>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</si>
  <si>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</si>
  <si>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</si>
  <si>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</si>
  <si>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</si>
  <si>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</si>
  <si>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</si>
  <si>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</si>
  <si>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</si>
  <si>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</si>
  <si>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</si>
  <si>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</si>
  <si>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</si>
  <si>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</si>
  <si>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</si>
  <si>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</si>
  <si>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</si>
  <si>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</si>
  <si>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</si>
  <si>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</si>
  <si>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</si>
  <si>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</si>
  <si>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</si>
  <si>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</si>
  <si>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</si>
  <si>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</si>
  <si>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</si>
  <si>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</si>
  <si>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</si>
  <si>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</si>
  <si>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</si>
  <si>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</si>
  <si>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</si>
  <si>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</si>
  <si>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</si>
  <si>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</si>
  <si>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</si>
  <si>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</si>
  <si>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</si>
  <si>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</si>
  <si>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</si>
  <si>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</si>
  <si>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</si>
  <si>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</si>
  <si>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</si>
  <si>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</si>
  <si>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</si>
  <si>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</si>
  <si>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</si>
  <si>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</si>
  <si>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</si>
  <si>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</si>
  <si>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</si>
  <si>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</si>
  <si>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</si>
  <si>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</si>
  <si>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</si>
  <si>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</si>
  <si>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</si>
  <si>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</si>
  <si>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</si>
  <si>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</si>
  <si>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</si>
  <si>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</si>
  <si>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</si>
  <si>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</si>
  <si>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</si>
  <si>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</si>
  <si>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</si>
  <si>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</si>
  <si>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</si>
  <si>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</si>
  <si>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</si>
  <si>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</si>
  <si>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</si>
  <si>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</si>
  <si>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</si>
  <si>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</si>
  <si>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</si>
  <si>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</si>
  <si>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</si>
  <si>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</si>
  <si>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</si>
  <si>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</si>
  <si>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</si>
  <si>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</si>
  <si>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</si>
  <si>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</si>
  <si>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</si>
  <si>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</si>
  <si>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</si>
  <si>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</si>
  <si>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</si>
  <si>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</si>
  <si>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</si>
  <si>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</si>
  <si>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</si>
  <si>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</si>
  <si>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</si>
  <si>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</si>
  <si>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</si>
  <si>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</si>
  <si>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</si>
  <si>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</si>
  <si>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</si>
  <si>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</si>
  <si>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</si>
  <si>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</si>
  <si>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</si>
  <si>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</si>
  <si>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</si>
  <si>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</si>
  <si>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</si>
  <si>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</si>
  <si>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</si>
  <si>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</si>
  <si>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</si>
  <si>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</si>
  <si>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</si>
  <si>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</si>
  <si>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</si>
  <si>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</si>
  <si>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</si>
  <si>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</si>
  <si>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</si>
  <si>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</si>
  <si>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</si>
  <si>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</si>
  <si>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</si>
  <si>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</si>
  <si>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</si>
  <si>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</si>
  <si>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</si>
  <si>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</si>
  <si>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</si>
  <si>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</si>
  <si>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</si>
  <si>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</si>
  <si>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</si>
  <si>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</si>
  <si>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</si>
  <si>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</si>
  <si>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</si>
  <si>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</si>
  <si>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</si>
  <si>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</si>
  <si>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</si>
  <si>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</si>
  <si>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</si>
  <si>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</si>
  <si>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</si>
  <si>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</si>
  <si>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</si>
  <si>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</si>
  <si>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</si>
  <si>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</si>
  <si>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</si>
  <si>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</si>
  <si>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</si>
  <si>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</si>
  <si>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</si>
  <si>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</si>
  <si>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</si>
  <si>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</si>
  <si>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</si>
  <si>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</si>
  <si>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</si>
  <si>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</si>
  <si>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</si>
  <si>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</si>
  <si>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</si>
  <si>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</si>
  <si>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</si>
  <si>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</si>
  <si>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</si>
  <si>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</si>
  <si>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</si>
  <si>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</si>
  <si>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</si>
  <si>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</si>
  <si>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</si>
  <si>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</si>
  <si>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</si>
  <si>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</si>
  <si>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</si>
  <si>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</si>
  <si>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</si>
  <si>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</si>
  <si>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</si>
  <si>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</si>
  <si>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</si>
  <si>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</si>
  <si>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</si>
  <si>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</si>
  <si>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</si>
  <si>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</si>
  <si>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</si>
  <si>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</si>
  <si>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</si>
  <si>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</si>
  <si>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</si>
  <si>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</si>
  <si>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</si>
  <si>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</si>
  <si>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</si>
  <si>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</si>
  <si>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</si>
  <si>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</si>
  <si>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</si>
  <si>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</si>
  <si>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</si>
  <si>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</si>
  <si>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</si>
  <si>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</si>
  <si>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</si>
  <si>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</si>
  <si>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</si>
  <si>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</si>
  <si>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</si>
  <si>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</si>
  <si>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</si>
  <si>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</si>
  <si>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</si>
  <si>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</si>
  <si>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</si>
  <si>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</si>
  <si>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</si>
  <si>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</si>
  <si>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</si>
  <si>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</si>
  <si>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</si>
  <si>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</si>
  <si>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</si>
  <si>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</si>
  <si>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</si>
  <si>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</si>
  <si>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</si>
  <si>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</si>
  <si>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</si>
  <si>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</si>
  <si>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</si>
  <si>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</si>
  <si>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</si>
  <si>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</si>
  <si>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</si>
  <si>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</si>
  <si>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</si>
  <si>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</si>
  <si>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</si>
  <si>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</si>
  <si>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</si>
  <si>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</si>
  <si>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</si>
  <si>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</si>
  <si>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</si>
  <si>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</si>
  <si>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</si>
  <si>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</si>
  <si>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</si>
  <si>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</si>
  <si>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</si>
  <si>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</si>
  <si>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</si>
  <si>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</si>
  <si>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</si>
  <si>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</si>
  <si>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</si>
  <si>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</si>
  <si>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</si>
  <si>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</si>
  <si>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</si>
  <si>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</si>
  <si>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</si>
  <si>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</si>
  <si>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</si>
  <si>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</si>
  <si>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</si>
  <si>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</si>
  <si>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</si>
  <si>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</si>
  <si>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</si>
  <si>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</si>
  <si>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</si>
  <si>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</si>
  <si>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</si>
  <si>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</si>
  <si>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</si>
  <si>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</si>
  <si>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</si>
  <si>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</si>
  <si>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</si>
  <si>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</si>
  <si>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</si>
  <si>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</si>
  <si>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</si>
  <si>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</si>
  <si>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</si>
  <si>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</si>
  <si>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</si>
  <si>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</si>
  <si>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</si>
  <si>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</si>
  <si>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</si>
  <si>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</si>
  <si>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</si>
  <si>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</si>
  <si>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</si>
  <si>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</si>
  <si>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</si>
  <si>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</si>
  <si>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</si>
  <si>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</si>
  <si>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</si>
  <si>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</si>
  <si>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</si>
  <si>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</si>
  <si>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</si>
  <si>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</si>
  <si>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</si>
  <si>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</si>
  <si>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</si>
  <si>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</si>
  <si>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</si>
  <si>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</si>
  <si>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</si>
  <si>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</si>
  <si>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</si>
  <si>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</si>
  <si>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</si>
  <si>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</si>
  <si>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</si>
  <si>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</si>
  <si>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</si>
  <si>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</si>
  <si>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</si>
  <si>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</si>
  <si>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</si>
  <si>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</si>
  <si>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</si>
  <si>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</si>
  <si>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</si>
  <si>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</si>
  <si>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</si>
  <si>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</si>
  <si>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</si>
  <si>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</si>
  <si>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</si>
  <si>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</si>
  <si>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</si>
  <si>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</si>
  <si>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</si>
  <si>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</si>
  <si>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</si>
  <si>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</si>
  <si>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</si>
  <si>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</si>
  <si>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</si>
  <si>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</si>
  <si>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</si>
  <si>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</si>
  <si>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</si>
  <si>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</si>
  <si>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</si>
  <si>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</si>
  <si>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</si>
  <si>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</si>
  <si>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</si>
  <si>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</si>
  <si>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</si>
  <si>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</si>
  <si>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</si>
  <si>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</si>
  <si>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</si>
  <si>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</si>
  <si>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</si>
  <si>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</si>
  <si>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</si>
  <si>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</si>
  <si>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</si>
  <si>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</si>
  <si>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</si>
  <si>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</si>
  <si>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</si>
  <si>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</si>
  <si>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</si>
  <si>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</si>
  <si>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</si>
  <si>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</si>
  <si>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</si>
  <si>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</si>
  <si>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</si>
  <si>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</si>
  <si>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</si>
  <si>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</si>
  <si>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</si>
  <si>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</si>
  <si>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</si>
  <si>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</si>
  <si>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</si>
  <si>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</si>
  <si>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</si>
  <si>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</si>
  <si>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</si>
  <si>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</si>
  <si>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</si>
  <si>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</si>
  <si>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</si>
  <si>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</si>
  <si>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</si>
  <si>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</si>
  <si>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</si>
  <si>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</si>
  <si>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</si>
  <si>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</si>
  <si>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</si>
  <si>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</si>
  <si>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</si>
  <si>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</si>
  <si>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</si>
  <si>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</si>
  <si>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</si>
  <si>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</si>
  <si>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</si>
  <si>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</si>
  <si>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</si>
  <si>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</si>
  <si>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</si>
  <si>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</si>
  <si>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</si>
  <si>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</si>
  <si>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</si>
  <si>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</si>
  <si>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</si>
  <si>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</si>
  <si>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</si>
  <si>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</si>
  <si>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</si>
  <si>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</si>
  <si>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</si>
  <si>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</si>
  <si>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</si>
  <si>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</si>
  <si>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</si>
  <si>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</si>
  <si>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</si>
  <si>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</si>
  <si>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</si>
  <si>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</si>
  <si>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</si>
  <si>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</si>
  <si>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</si>
  <si>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</si>
  <si>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</si>
  <si>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</si>
  <si>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</si>
  <si>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</si>
  <si>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</si>
  <si>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</si>
  <si>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</si>
  <si>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</si>
  <si>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</si>
  <si>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</si>
  <si>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</si>
  <si>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</si>
  <si>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</si>
  <si>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</si>
  <si>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</si>
  <si>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</si>
  <si>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</si>
  <si>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</si>
  <si>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</si>
  <si>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</si>
  <si>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</si>
  <si>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</si>
  <si>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</si>
  <si>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</si>
  <si>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</si>
  <si>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</si>
  <si>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</si>
  <si>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</si>
  <si>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</si>
  <si>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</si>
  <si>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</si>
  <si>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</si>
  <si>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</si>
  <si>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</si>
  <si>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</si>
  <si>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</si>
  <si>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</si>
  <si>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</si>
  <si>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</si>
  <si>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</si>
  <si>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</si>
  <si>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</si>
  <si>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</si>
  <si>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</si>
  <si>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</si>
  <si>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</si>
  <si>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</si>
  <si>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</si>
  <si>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</si>
  <si>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</si>
  <si>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</si>
  <si>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</si>
  <si>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</si>
  <si>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</si>
  <si>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</si>
  <si>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</si>
  <si>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</si>
  <si>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</si>
  <si>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</si>
  <si>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</si>
  <si>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</si>
  <si>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</si>
  <si>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</si>
  <si>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</si>
  <si>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</si>
  <si>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</si>
  <si>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</si>
  <si>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</si>
  <si>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</si>
  <si>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</si>
  <si>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</si>
  <si>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</si>
  <si>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</si>
  <si>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</si>
  <si>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</si>
  <si>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</si>
  <si>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</si>
  <si>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</si>
  <si>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</si>
  <si>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</si>
  <si>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</si>
  <si>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</si>
  <si>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</si>
  <si>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</si>
  <si>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</si>
  <si>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</si>
  <si>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</si>
  <si>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</si>
  <si>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</si>
  <si>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</si>
  <si>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</si>
  <si>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</si>
  <si>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</si>
  <si>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</si>
  <si>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</si>
  <si>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</si>
  <si>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</si>
  <si>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</si>
  <si>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</si>
  <si>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</si>
  <si>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</si>
  <si>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</si>
  <si>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</si>
  <si>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</si>
  <si>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</si>
  <si>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</si>
  <si>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</si>
  <si>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</si>
  <si>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</si>
  <si>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</si>
  <si>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</si>
  <si>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</si>
  <si>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</si>
  <si>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</si>
  <si>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</si>
  <si>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</si>
  <si>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</si>
  <si>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</si>
  <si>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</si>
  <si>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</si>
  <si>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</si>
  <si>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</si>
  <si>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</si>
  <si>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</si>
  <si>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</si>
  <si>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</si>
  <si>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</si>
  <si>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</si>
  <si>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</si>
  <si>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</si>
  <si>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</si>
  <si>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</si>
  <si>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</si>
  <si>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</si>
  <si>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</si>
  <si>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</si>
  <si>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</si>
  <si>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</si>
  <si>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</si>
  <si>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</si>
  <si>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</si>
  <si>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</si>
  <si>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</si>
  <si>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</si>
  <si>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</si>
  <si>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</si>
  <si>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</si>
  <si>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</si>
  <si>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</si>
  <si>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</si>
  <si>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</si>
  <si>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</si>
  <si>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</si>
  <si>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</si>
  <si>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</si>
  <si>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</si>
  <si>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</si>
  <si>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</si>
  <si>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</si>
  <si>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</si>
  <si>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</si>
  <si>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</si>
  <si>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</si>
  <si>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</si>
  <si>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</si>
  <si>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</si>
  <si>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</si>
  <si>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</si>
  <si>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</si>
  <si>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</si>
  <si>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</si>
  <si>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</si>
  <si>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</si>
  <si>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</si>
  <si>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</si>
  <si>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</si>
  <si>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</si>
  <si>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</si>
  <si>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</si>
  <si>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</si>
  <si>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</si>
  <si>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</si>
  <si>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</si>
  <si>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</si>
  <si>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</si>
  <si>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</si>
  <si>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</si>
  <si>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</si>
  <si>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</si>
  <si>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</si>
  <si>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</si>
  <si>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</si>
  <si>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</si>
  <si>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</si>
  <si>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</si>
  <si>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</si>
  <si>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</si>
  <si>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</si>
  <si>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</si>
  <si>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</si>
  <si>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</si>
  <si>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</si>
  <si>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</si>
  <si>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</si>
  <si>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</si>
  <si>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</si>
  <si>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</si>
  <si>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</si>
  <si>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</si>
  <si>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</si>
  <si>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</si>
  <si>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</si>
  <si>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</si>
  <si>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</si>
  <si>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</si>
  <si>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</si>
  <si>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</si>
  <si>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</si>
  <si>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</si>
  <si>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</si>
  <si>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</si>
  <si>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</si>
  <si>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</si>
  <si>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</si>
  <si>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</si>
  <si>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</si>
  <si>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</si>
  <si>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</si>
  <si>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</si>
  <si>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</si>
  <si>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</si>
  <si>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</si>
  <si>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</si>
  <si>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</si>
  <si>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</si>
  <si>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</si>
  <si>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</si>
  <si>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</si>
  <si>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</si>
  <si>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</si>
  <si>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</si>
  <si>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</si>
  <si>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</si>
  <si>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</si>
  <si>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</si>
  <si>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</si>
  <si>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</si>
  <si>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</si>
  <si>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</si>
  <si>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</si>
  <si>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</si>
  <si>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</si>
  <si>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</si>
  <si>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</si>
  <si>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</si>
  <si>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</si>
  <si>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</si>
  <si>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</si>
  <si>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</si>
  <si>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</si>
  <si>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</si>
  <si>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</si>
  <si>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</si>
  <si>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</si>
  <si>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</si>
  <si>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</si>
  <si>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</si>
  <si>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</si>
  <si>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</si>
  <si>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</si>
  <si>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</si>
  <si>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</si>
  <si>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</si>
  <si>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</si>
  <si>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</si>
  <si>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</si>
  <si>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</si>
  <si>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</si>
  <si>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</si>
  <si>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</si>
  <si>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</si>
  <si>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</si>
  <si>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</si>
  <si>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</si>
  <si>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</si>
  <si>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</si>
  <si>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</si>
  <si>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</si>
  <si>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</si>
  <si>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</si>
  <si>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</si>
  <si>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</si>
  <si>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</si>
  <si>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</si>
  <si>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</si>
  <si>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</si>
  <si>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</si>
  <si>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</si>
  <si>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</si>
  <si>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</si>
  <si>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</si>
  <si>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</si>
  <si>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</si>
  <si>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</si>
  <si>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</si>
  <si>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</si>
  <si>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</si>
  <si>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</si>
  <si>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</si>
  <si>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</si>
  <si>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</si>
  <si>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</si>
  <si>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</si>
  <si>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</si>
  <si>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</si>
  <si>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</si>
  <si>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</si>
  <si>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</si>
  <si>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</si>
  <si>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</si>
  <si>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</si>
  <si>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</si>
  <si>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</si>
  <si>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</si>
  <si>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</si>
  <si>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</si>
  <si>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</si>
  <si>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</si>
  <si>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</si>
  <si>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</si>
  <si>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</si>
  <si>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</si>
  <si>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</si>
  <si>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</si>
  <si>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</si>
  <si>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</si>
  <si>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</si>
  <si>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</si>
  <si>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</si>
  <si>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</si>
  <si>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</si>
  <si>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</si>
  <si>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</si>
  <si>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</si>
  <si>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</si>
  <si>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</si>
  <si>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</si>
  <si>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</si>
  <si>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</si>
  <si>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</si>
  <si>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</si>
  <si>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</si>
  <si>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</si>
  <si>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</si>
  <si>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</si>
  <si>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</si>
  <si>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</si>
  <si>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</si>
  <si>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</si>
  <si>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</si>
  <si>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</si>
  <si>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</si>
  <si>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</si>
  <si>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</si>
  <si>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</si>
  <si>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</si>
  <si>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</si>
  <si>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</si>
  <si>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</si>
  <si>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</si>
  <si>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</si>
  <si>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</si>
  <si>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</si>
  <si>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</si>
  <si>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</si>
  <si>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</si>
  <si>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</si>
  <si>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</si>
  <si>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</si>
  <si>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</si>
  <si>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</si>
  <si>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</si>
  <si>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</si>
  <si>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</si>
  <si>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</si>
  <si>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АО "Энергия"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</si>
  <si>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</si>
  <si>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</si>
  <si>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</si>
  <si>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</si>
  <si>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</si>
  <si>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</si>
  <si>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</si>
  <si>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</si>
  <si>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</si>
  <si>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</si>
  <si>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</si>
  <si>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</si>
  <si>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</si>
  <si>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</si>
  <si>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</si>
  <si>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</si>
  <si>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</si>
  <si>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</si>
  <si>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</si>
  <si>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</si>
  <si>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</si>
  <si>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26446567</t>
  </si>
  <si>
    <t>МУП "Таганрогэнерго"</t>
  </si>
  <si>
    <t>6154085894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</si>
  <si>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</si>
  <si>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</si>
  <si>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</si>
  <si>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</si>
  <si>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</si>
  <si>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</si>
  <si>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</si>
  <si>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</si>
  <si>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</si>
  <si>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ОАО "Объединенная энергетическая компания"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</si>
  <si>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</si>
  <si>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</si>
  <si>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</si>
  <si>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</si>
  <si>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</si>
  <si>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</si>
  <si>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</si>
  <si>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ОАО "Шахтинский завод Гидропривод"</t>
  </si>
  <si>
    <t>6155010796</t>
  </si>
  <si>
    <t>615501001</t>
  </si>
  <si>
    <t>26449160</t>
  </si>
  <si>
    <t>ОАО "Экспериментальная ТЭС"</t>
  </si>
  <si>
    <t>6148012030</t>
  </si>
  <si>
    <t>614801001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</si>
  <si>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</si>
  <si>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</si>
  <si>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</si>
  <si>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</si>
  <si>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</si>
  <si>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</si>
  <si>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</si>
  <si>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</si>
  <si>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</si>
  <si>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</si>
  <si>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</si>
  <si>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ОБЩЕСТВО С ОГРАНИЧЕННОЙ ОТВЕТСТВЕННОСТЬЮ "СПЕЦ-ЭНЕРГО"</t>
  </si>
  <si>
    <t>6167133640</t>
  </si>
  <si>
    <t>22-03-2017 00:00:00</t>
  </si>
  <si>
    <t>30894585</t>
  </si>
  <si>
    <t>ОБЩЕСТВО С ОГРАНИЧЕННОЙ ОТВЕТСТВЕННОСТЬЮ "ТАГАНРОГСКАЯ ЭНЕРГЕТИЧЕСКАЯ КОМПАНИЯ"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</si>
  <si>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</si>
  <si>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</si>
  <si>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</si>
  <si>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</si>
  <si>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</si>
  <si>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</si>
  <si>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</si>
  <si>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</si>
  <si>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</si>
  <si>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</si>
  <si>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</si>
  <si>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</si>
  <si>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</si>
  <si>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</si>
  <si>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</si>
  <si>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</si>
  <si>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</si>
  <si>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</si>
  <si>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</si>
  <si>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</si>
  <si>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</si>
  <si>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</si>
  <si>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</si>
  <si>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</si>
  <si>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</si>
  <si>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</si>
  <si>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</si>
  <si>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</si>
  <si>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</si>
  <si>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</si>
  <si>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</si>
  <si>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</si>
  <si>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</si>
  <si>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</si>
  <si>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</si>
  <si>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26427401</t>
  </si>
  <si>
    <t>ООО "Дизаж М"</t>
  </si>
  <si>
    <t>7728587330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</si>
  <si>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</si>
  <si>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</si>
  <si>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</si>
  <si>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</si>
  <si>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</si>
  <si>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</si>
  <si>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</si>
  <si>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</si>
  <si>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</si>
  <si>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</si>
  <si>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</si>
  <si>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</si>
  <si>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</si>
  <si>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</si>
  <si>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</si>
  <si>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</si>
  <si>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</si>
  <si>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</si>
  <si>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</si>
  <si>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</si>
  <si>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</si>
  <si>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</si>
  <si>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</si>
  <si>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</si>
  <si>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</si>
  <si>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</si>
  <si>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</si>
  <si>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</si>
  <si>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</si>
  <si>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</si>
  <si>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</si>
  <si>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</si>
  <si>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</si>
  <si>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</si>
  <si>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</si>
  <si>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</si>
  <si>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</si>
  <si>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</si>
  <si>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</si>
  <si>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</si>
  <si>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</si>
  <si>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</si>
  <si>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</si>
  <si>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</si>
  <si>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</si>
  <si>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</si>
  <si>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</si>
  <si>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</si>
  <si>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</si>
  <si>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</si>
  <si>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</si>
  <si>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</si>
  <si>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</si>
  <si>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</si>
  <si>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</si>
  <si>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</si>
  <si>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</si>
  <si>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</si>
  <si>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</si>
  <si>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</si>
  <si>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</si>
  <si>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</si>
  <si>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</si>
  <si>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</si>
  <si>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</si>
  <si>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</si>
  <si>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</si>
  <si>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</si>
  <si>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</si>
  <si>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</si>
  <si>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</si>
  <si>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ООО "Ростсельмашэнерго"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</si>
  <si>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</si>
  <si>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</si>
  <si>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</si>
  <si>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</si>
  <si>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</si>
  <si>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</si>
  <si>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</si>
  <si>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</si>
  <si>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</si>
  <si>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</si>
  <si>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</si>
  <si>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</si>
  <si>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</si>
  <si>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</si>
  <si>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</si>
  <si>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</si>
  <si>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</si>
  <si>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</si>
  <si>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</si>
  <si>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</si>
  <si>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</si>
  <si>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</si>
  <si>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</si>
  <si>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</si>
  <si>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</si>
  <si>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</si>
  <si>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</si>
  <si>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</si>
  <si>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</si>
  <si>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</si>
  <si>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</si>
  <si>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</si>
  <si>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</si>
  <si>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</si>
  <si>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</si>
  <si>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</si>
  <si>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</si>
  <si>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</si>
  <si>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</si>
  <si>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</si>
  <si>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</si>
  <si>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</si>
  <si>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</si>
  <si>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</si>
  <si>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</si>
  <si>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</si>
  <si>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</si>
  <si>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</si>
  <si>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</si>
  <si>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</si>
  <si>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</si>
  <si>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</si>
  <si>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26318816</t>
  </si>
  <si>
    <t>ООО "Энерголинк"</t>
  </si>
  <si>
    <t>7727223010</t>
  </si>
  <si>
    <t>27618219</t>
  </si>
  <si>
    <t>ООО "Энергосбытовая компания "ИнтерЭрго"</t>
  </si>
  <si>
    <t>7710430628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</si>
  <si>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</si>
  <si>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</si>
  <si>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</si>
  <si>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</si>
  <si>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</si>
  <si>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</si>
  <si>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</si>
  <si>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</si>
  <si>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</si>
  <si>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</si>
  <si>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</si>
  <si>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</si>
  <si>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</si>
  <si>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</si>
  <si>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</si>
  <si>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</si>
  <si>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</si>
  <si>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</si>
  <si>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</si>
  <si>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</si>
  <si>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</si>
  <si>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</si>
  <si>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</si>
  <si>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</si>
  <si>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</si>
  <si>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</si>
  <si>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</si>
  <si>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26324422</t>
  </si>
  <si>
    <t>Открытое акционерное общество "ГТ-ТЭЦ Энерго"</t>
  </si>
  <si>
    <t>7703311228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</si>
  <si>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</si>
  <si>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</si>
  <si>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</si>
  <si>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</si>
  <si>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</si>
  <si>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</si>
  <si>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</si>
  <si>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</si>
  <si>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</si>
  <si>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</si>
  <si>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</si>
  <si>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</si>
  <si>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</si>
  <si>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</si>
  <si>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</si>
  <si>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</si>
  <si>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</si>
  <si>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</si>
  <si>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</si>
  <si>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</si>
  <si>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</si>
  <si>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</si>
  <si>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</si>
  <si>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</si>
  <si>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</si>
  <si>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</si>
  <si>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</si>
  <si>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</si>
  <si>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</si>
  <si>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</si>
  <si>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</si>
  <si>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</si>
  <si>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</si>
  <si>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</si>
  <si>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</si>
  <si>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</si>
  <si>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</si>
  <si>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</si>
  <si>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</si>
  <si>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</si>
  <si>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</si>
  <si>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</si>
  <si>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</si>
  <si>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</si>
  <si>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</si>
  <si>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</si>
  <si>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</si>
  <si>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</si>
  <si>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филиал ПАО "МРСК Юга"-"Ростовэнерго"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</si>
  <si>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</si>
  <si>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</si>
  <si>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</si>
  <si>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</si>
  <si>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</si>
  <si>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</si>
  <si>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</si>
  <si>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</si>
  <si>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</si>
  <si>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</si>
  <si>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</si>
  <si>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</si>
  <si>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</si>
  <si>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</si>
  <si>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</si>
  <si>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</si>
  <si>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</si>
  <si>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</si>
  <si>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</si>
  <si>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</si>
  <si>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Экономист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</si>
  <si>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</si>
  <si>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</si>
  <si>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</si>
  <si>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</si>
  <si>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</si>
  <si>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</si>
  <si>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</si>
  <si>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</si>
  <si>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</si>
  <si>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</si>
  <si>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</si>
  <si>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</si>
  <si>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</si>
  <si>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</si>
  <si>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</si>
  <si>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</si>
  <si>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</si>
  <si>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</si>
  <si>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</si>
  <si>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</si>
  <si>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</si>
  <si>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</si>
  <si>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</si>
  <si>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</si>
  <si>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</si>
  <si>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Никольцев Герман Гарриевич</t>
  </si>
  <si>
    <t>240-99-33</t>
  </si>
  <si>
    <t>25.03.2019 17:11:48</t>
  </si>
  <si>
    <t>nikoltzev.german@yandex.ru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</si>
  <si>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</si>
  <si>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</si>
  <si>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</si>
  <si>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</si>
  <si>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</si>
  <si>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</si>
  <si>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</si>
  <si>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</si>
  <si>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</si>
  <si>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</si>
  <si>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</si>
  <si>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</si>
  <si>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</si>
  <si>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</si>
  <si>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</si>
  <si>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</si>
  <si>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</si>
  <si>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</si>
  <si>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</si>
  <si>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</si>
  <si>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</si>
  <si>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</si>
  <si>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</si>
  <si>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</si>
  <si>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</si>
  <si>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</si>
  <si>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</si>
  <si>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</si>
  <si>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</si>
  <si>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</si>
  <si>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</si>
  <si>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</si>
  <si>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</si>
  <si>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</si>
  <si>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</si>
  <si>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</si>
  <si>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</si>
  <si>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</si>
  <si>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</si>
  <si>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</si>
  <si>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</si>
  <si>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24.06.2020 19:45:59</t>
  </si>
  <si>
    <t>24.07.2020 17:06:38</t>
  </si>
  <si>
    <t>31424139</t>
  </si>
  <si>
    <t>АО "ЭнТел"</t>
  </si>
  <si>
    <t>9725030418</t>
  </si>
  <si>
    <t>31074523</t>
  </si>
  <si>
    <t>ООО "ИННОВАТТ"</t>
  </si>
  <si>
    <t>7726402489</t>
  </si>
  <si>
    <t>772601001</t>
  </si>
  <si>
    <t>01-12-2017 00:00:00</t>
  </si>
  <si>
    <t>Дмитриева Ольга Борисовна</t>
  </si>
  <si>
    <t>25.07.2020 08:40:13</t>
  </si>
  <si>
    <t>24.08.2020 14:12:38</t>
  </si>
  <si>
    <t>Дата последнего обновления реестра организаций: 24.08.2020 14:13:51</t>
  </si>
  <si>
    <t>05.10.2020 12:42:12</t>
  </si>
  <si>
    <t>16.0</t>
  </si>
  <si>
    <t>Windows (64-bit) NT 6.01</t>
  </si>
  <si>
    <t>Титульный!G60</t>
  </si>
  <si>
    <t>Ссылка должна соответствовать формату 'https://portal.eias.ru/Portal/DownloadPage.aspx?type=12&amp;guid=????????-????-????-????-????????????'  (см. инструкцию)</t>
  </si>
  <si>
    <t>Ошибка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</si>
</sst>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</numFmts>
  <fonts count="87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  <font>
      <sz val="18"/>
      <color indexed="63"/>
      <name val="Tahoma"/>
      <family val="2"/>
      <charset val="204"/>
    </font>
    <font>
      <sz val="9"/>
      <color indexed="10"/>
      <name val="Tahom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0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37" fillId="0" borderId="0" xfId="37" applyNumberFormat="1" applyFont="1" applyAlignment="1">
      <alignment horizontal="justify" vertical="center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top" indent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38" fillId="0" borderId="25" xfId="56" applyFont="1" applyBorder="1" applyAlignment="1">
      <alignment horizontal="center" vertical="center" wrapText="1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0" xfId="51" applyFont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0" fontId="38" fillId="0" borderId="7" xfId="56" applyFont="1" applyBorder="1" applyAlignment="1">
      <alignment horizontal="left" vertical="center"/>
    </xf>
    <xf numFmtId="0" fontId="37" fillId="7" borderId="5" xfId="47" applyFont="1" applyFill="1" applyBorder="1" applyAlignment="1" applyProtection="1">
      <alignment horizontal="center" vertical="center"/>
    </xf>
    <xf numFmtId="0" fontId="31" fillId="11" borderId="5" xfId="47" applyFont="1" applyFill="1" applyBorder="1" applyAlignment="1" applyProtection="1">
      <alignment horizontal="center" vertical="center" wrapText="1"/>
      <protection locked="0"/>
    </xf>
    <xf numFmtId="0" fontId="85" fillId="0" borderId="0" xfId="44" applyFont="1"/>
    <xf numFmtId="0" fontId="37" fillId="10" borderId="6" xfId="44" applyFont="1" applyFill="1" applyBorder="1" applyAlignment="1">
      <alignment horizontal="center" vertical="center"/>
    </xf>
    <xf numFmtId="0" fontId="11" fillId="0" borderId="58" xfId="31" applyFont="1" applyBorder="1" applyAlignment="1" applyProtection="1">
      <alignment horizontal="center" vertical="center"/>
    </xf>
    <xf numFmtId="0" fontId="37" fillId="0" borderId="58" xfId="44" applyFont="1" applyBorder="1" applyAlignment="1">
      <alignment horizontal="left" vertical="center" wrapText="1"/>
    </xf>
    <xf numFmtId="0" fontId="86" fillId="0" borderId="58" xfId="44" applyFont="1" applyBorder="1" applyAlignment="1">
      <alignment horizontal="center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— акцент1" xfId="74" builtinId="30" hidden="1"/>
    <cellStyle name="20% — акцент1" xfId="20647" builtinId="30" hidden="1"/>
    <cellStyle name="20% — акцент1" xfId="20748" builtinId="30" hidden="1"/>
    <cellStyle name="20% — акцент1" xfId="20791" builtinId="30" hidden="1"/>
    <cellStyle name="20% — акцент1" xfId="20700" builtinId="30" hidden="1"/>
    <cellStyle name="20% — акцент1" xfId="20826" builtinId="30" hidden="1"/>
    <cellStyle name="20% — акцент1" xfId="20870" builtinId="30" hidden="1"/>
    <cellStyle name="20% — акцент1" xfId="24794" builtinId="30" hidden="1"/>
    <cellStyle name="20% — акцент1" xfId="24887" builtinId="30" hidden="1"/>
    <cellStyle name="20% — акцент1" xfId="24930" builtinId="30" hidden="1"/>
    <cellStyle name="20% — акцент1" xfId="24845" builtinId="30" hidden="1"/>
    <cellStyle name="20% — акцент1" xfId="24965" builtinId="30" hidden="1"/>
    <cellStyle name="20% — акцент1" xfId="25008" builtinId="30" hidden="1"/>
    <cellStyle name="20% — акцент1" xfId="25054" builtinId="30" hidden="1"/>
    <cellStyle name="20% — акцент1" xfId="25147" builtinId="30" hidden="1"/>
    <cellStyle name="20% — акцент1" xfId="25190" builtinId="30" hidden="1"/>
    <cellStyle name="20% — акцент1" xfId="25105" builtinId="30" hidden="1"/>
    <cellStyle name="20% — акцент1" xfId="25225" builtinId="30" hidden="1"/>
    <cellStyle name="20% — акцент1" xfId="25268" builtinId="30" hidden="1"/>
    <cellStyle name="20% — акцент1" xfId="20903" builtinId="30" hidden="1"/>
    <cellStyle name="20% — акцент1" xfId="25372" builtinId="30" hidden="1"/>
    <cellStyle name="20% — акцент1" xfId="25415" builtinId="30" hidden="1"/>
    <cellStyle name="20% — акцент1" xfId="25330" builtinId="30" hidden="1"/>
    <cellStyle name="20% — акцент1" xfId="25450" builtinId="30" hidden="1"/>
    <cellStyle name="20% — акцент1" xfId="25493" builtinId="30" hidden="1"/>
    <cellStyle name="20% — акцент1" xfId="20920" builtinId="30" hidden="1"/>
    <cellStyle name="20% — акцент1" xfId="25597" builtinId="30" hidden="1"/>
    <cellStyle name="20% — акцент1" xfId="25640" builtinId="30" hidden="1"/>
    <cellStyle name="20% — акцент1" xfId="25555" builtinId="30" hidden="1"/>
    <cellStyle name="20% — акцент1" xfId="25675" builtinId="30" hidden="1"/>
    <cellStyle name="20% — акцент1" xfId="25718" builtinId="30" hidden="1"/>
    <cellStyle name="20% — акцент1" xfId="22471" builtinId="30" hidden="1"/>
    <cellStyle name="20% — акцент1" xfId="25816" builtinId="30" hidden="1"/>
    <cellStyle name="20% — акцент1" xfId="25859" builtinId="30" hidden="1"/>
    <cellStyle name="20% — акцент1" xfId="25775" builtinId="30" hidden="1"/>
    <cellStyle name="20% — акцент1" xfId="25894" builtinId="30" hidden="1"/>
    <cellStyle name="20% — акцент1" xfId="25936" builtinId="30" hidden="1"/>
    <cellStyle name="20% — акцент1" xfId="25035" builtinId="30" hidden="1"/>
    <cellStyle name="20% — акцент1" xfId="26033" builtinId="30" hidden="1"/>
    <cellStyle name="20% — акцент1" xfId="26076" builtinId="30" hidden="1"/>
    <cellStyle name="20% — акцент1" xfId="25992" builtinId="30" hidden="1"/>
    <cellStyle name="20% — акцент1" xfId="26111" builtinId="30" hidden="1"/>
    <cellStyle name="20% — акцент1" xfId="26153" builtinId="30" hidden="1"/>
    <cellStyle name="20% — акцент1" xfId="31068" builtinId="30" hidden="1"/>
    <cellStyle name="20% — акцент1" xfId="49231" builtinId="30" hidden="1"/>
    <cellStyle name="20% — акцент1" xfId="49319" builtinId="30" hidden="1"/>
    <cellStyle name="20% — акцент1" xfId="49362" builtinId="30" hidden="1"/>
    <cellStyle name="20% — акцент1" xfId="49277" builtinId="30" hidden="1"/>
    <cellStyle name="20% — акцент1" xfId="49397" builtinId="30" hidden="1"/>
    <cellStyle name="20% — акцент1" xfId="49439" builtinId="30" hidden="1"/>
    <cellStyle name="20% — акцент1" xfId="53361" builtinId="30" hidden="1"/>
    <cellStyle name="20% — акцент1" xfId="53454" builtinId="30" hidden="1"/>
    <cellStyle name="20% — акцент1" xfId="53497" builtinId="30" hidden="1"/>
    <cellStyle name="20% — акцент1" xfId="53412" builtinId="30" hidden="1"/>
    <cellStyle name="20% — акцент1" xfId="53532" builtinId="30" hidden="1"/>
    <cellStyle name="20% — акцент1" xfId="53575" builtinId="30" hidden="1"/>
    <cellStyle name="20% — акцент1" xfId="53621" builtinId="30" hidden="1"/>
    <cellStyle name="20% — акцент1" xfId="53714" builtinId="30" hidden="1"/>
    <cellStyle name="20% — акцент1" xfId="53757" builtinId="30" hidden="1"/>
    <cellStyle name="20% — акцент1" xfId="53672" builtinId="30" hidden="1"/>
    <cellStyle name="20% — акцент1" xfId="53792" builtinId="30" hidden="1"/>
    <cellStyle name="20% — акцент1" xfId="53835" builtinId="30" hidden="1"/>
    <cellStyle name="20% — акцент1" xfId="49470" builtinId="30" hidden="1"/>
    <cellStyle name="20% — акцент1" xfId="53939" builtinId="30" hidden="1"/>
    <cellStyle name="20% — акцент1" xfId="53982" builtinId="30" hidden="1"/>
    <cellStyle name="20% — акцент1" xfId="53897" builtinId="30" hidden="1"/>
    <cellStyle name="20% — акцент1" xfId="54017" builtinId="30" hidden="1"/>
    <cellStyle name="20% — акцент1" xfId="54060" builtinId="30" hidden="1"/>
    <cellStyle name="20% — акцент1" xfId="49487" builtinId="30" hidden="1"/>
    <cellStyle name="20% — акцент1" xfId="54164" builtinId="30" hidden="1"/>
    <cellStyle name="20% — акцент1" xfId="54207" builtinId="30" hidden="1"/>
    <cellStyle name="20% — акцент1" xfId="54122" builtinId="30" hidden="1"/>
    <cellStyle name="20% — акцент1" xfId="54242" builtinId="30" hidden="1"/>
    <cellStyle name="20% — акцент1" xfId="54285" builtinId="30" hidden="1"/>
    <cellStyle name="20% — акцент1" xfId="51038" builtinId="30" hidden="1"/>
    <cellStyle name="20% — акцент1" xfId="54383" builtinId="30" hidden="1"/>
    <cellStyle name="20% — акцент1" xfId="54426" builtinId="30" hidden="1"/>
    <cellStyle name="20% — акцент1" xfId="54342" builtinId="30" hidden="1"/>
    <cellStyle name="20% — акцент1" xfId="54461" builtinId="30" hidden="1"/>
    <cellStyle name="20% — акцент1" xfId="54503" builtinId="30" hidden="1"/>
    <cellStyle name="20% — акцент1" xfId="53602" builtinId="30" hidden="1"/>
    <cellStyle name="20% — акцент1" xfId="54600" builtinId="30" hidden="1"/>
    <cellStyle name="20% — акцент1" xfId="54643" builtinId="30" hidden="1"/>
    <cellStyle name="20% — акцент1" xfId="54559" builtinId="30" hidden="1"/>
    <cellStyle name="20% — акцент1" xfId="54678" builtinId="30" hidden="1"/>
    <cellStyle name="20% — акцент1" xfId="54720" builtinId="30" hidden="1"/>
    <cellStyle name="20% — акцент2" xfId="78" builtinId="34" hidden="1"/>
    <cellStyle name="20% — акцент2" xfId="20651" builtinId="34" hidden="1"/>
    <cellStyle name="20% — акцент2" xfId="20752" builtinId="34" hidden="1"/>
    <cellStyle name="20% — акцент2" xfId="20795" builtinId="34" hidden="1"/>
    <cellStyle name="20% — акцент2" xfId="20704" builtinId="34" hidden="1"/>
    <cellStyle name="20% — акцент2" xfId="20830" builtinId="34" hidden="1"/>
    <cellStyle name="20% — акцент2" xfId="20874" builtinId="34" hidden="1"/>
    <cellStyle name="20% — акцент2" xfId="24798" builtinId="34" hidden="1"/>
    <cellStyle name="20% — акцент2" xfId="24891" builtinId="34" hidden="1"/>
    <cellStyle name="20% — акцент2" xfId="24934" builtinId="34" hidden="1"/>
    <cellStyle name="20% — акцент2" xfId="24849" builtinId="34" hidden="1"/>
    <cellStyle name="20% — акцент2" xfId="24969" builtinId="34" hidden="1"/>
    <cellStyle name="20% — акцент2" xfId="25012" builtinId="34" hidden="1"/>
    <cellStyle name="20% — акцент2" xfId="25058" builtinId="34" hidden="1"/>
    <cellStyle name="20% — акцент2" xfId="25151" builtinId="34" hidden="1"/>
    <cellStyle name="20% — акцент2" xfId="25194" builtinId="34" hidden="1"/>
    <cellStyle name="20% — акцент2" xfId="25109" builtinId="34" hidden="1"/>
    <cellStyle name="20% — акцент2" xfId="25229" builtinId="34" hidden="1"/>
    <cellStyle name="20% — акцент2" xfId="25272" builtinId="34" hidden="1"/>
    <cellStyle name="20% — акцент2" xfId="20900" builtinId="34" hidden="1"/>
    <cellStyle name="20% — акцент2" xfId="25376" builtinId="34" hidden="1"/>
    <cellStyle name="20% — акцент2" xfId="25419" builtinId="34" hidden="1"/>
    <cellStyle name="20% — акцент2" xfId="25334" builtinId="34" hidden="1"/>
    <cellStyle name="20% — акцент2" xfId="25454" builtinId="34" hidden="1"/>
    <cellStyle name="20% — акцент2" xfId="25497" builtinId="34" hidden="1"/>
    <cellStyle name="20% — акцент2" xfId="20923" builtinId="34" hidden="1"/>
    <cellStyle name="20% — акцент2" xfId="25601" builtinId="34" hidden="1"/>
    <cellStyle name="20% — акцент2" xfId="25644" builtinId="34" hidden="1"/>
    <cellStyle name="20% — акцент2" xfId="25559" builtinId="34" hidden="1"/>
    <cellStyle name="20% — акцент2" xfId="25679" builtinId="34" hidden="1"/>
    <cellStyle name="20% — акцент2" xfId="25722" builtinId="34" hidden="1"/>
    <cellStyle name="20% — акцент2" xfId="24776" builtinId="34" hidden="1"/>
    <cellStyle name="20% — акцент2" xfId="25820" builtinId="34" hidden="1"/>
    <cellStyle name="20% — акцент2" xfId="25863" builtinId="34" hidden="1"/>
    <cellStyle name="20% — акцент2" xfId="25779" builtinId="34" hidden="1"/>
    <cellStyle name="20% — акцент2" xfId="25898" builtinId="34" hidden="1"/>
    <cellStyle name="20% — акцент2" xfId="25940" builtinId="34" hidden="1"/>
    <cellStyle name="20% — акцент2" xfId="24772" builtinId="34" hidden="1"/>
    <cellStyle name="20% — акцент2" xfId="26037" builtinId="34" hidden="1"/>
    <cellStyle name="20% — акцент2" xfId="26080" builtinId="34" hidden="1"/>
    <cellStyle name="20% — акцент2" xfId="25996" builtinId="34" hidden="1"/>
    <cellStyle name="20% — акцент2" xfId="26115" builtinId="34" hidden="1"/>
    <cellStyle name="20% — акцент2" xfId="26157" builtinId="34" hidden="1"/>
    <cellStyle name="20% — акцент2" xfId="31072" builtinId="34" hidden="1"/>
    <cellStyle name="20% — акцент2" xfId="49235" builtinId="34" hidden="1"/>
    <cellStyle name="20% — акцент2" xfId="49323" builtinId="34" hidden="1"/>
    <cellStyle name="20% — акцент2" xfId="49366" builtinId="34" hidden="1"/>
    <cellStyle name="20% — акцент2" xfId="49281" builtinId="34" hidden="1"/>
    <cellStyle name="20% — акцент2" xfId="49401" builtinId="34" hidden="1"/>
    <cellStyle name="20% — акцент2" xfId="49443" builtinId="34" hidden="1"/>
    <cellStyle name="20% — акцент2" xfId="53365" builtinId="34" hidden="1"/>
    <cellStyle name="20% — акцент2" xfId="53458" builtinId="34" hidden="1"/>
    <cellStyle name="20% — акцент2" xfId="53501" builtinId="34" hidden="1"/>
    <cellStyle name="20% — акцент2" xfId="53416" builtinId="34" hidden="1"/>
    <cellStyle name="20% — акцент2" xfId="53536" builtinId="34" hidden="1"/>
    <cellStyle name="20% — акцент2" xfId="53579" builtinId="34" hidden="1"/>
    <cellStyle name="20% — акцент2" xfId="53625" builtinId="34" hidden="1"/>
    <cellStyle name="20% — акцент2" xfId="53718" builtinId="34" hidden="1"/>
    <cellStyle name="20% — акцент2" xfId="53761" builtinId="34" hidden="1"/>
    <cellStyle name="20% — акцент2" xfId="53676" builtinId="34" hidden="1"/>
    <cellStyle name="20% — акцент2" xfId="53796" builtinId="34" hidden="1"/>
    <cellStyle name="20% — акцент2" xfId="53839" builtinId="34" hidden="1"/>
    <cellStyle name="20% — акцент2" xfId="49467" builtinId="34" hidden="1"/>
    <cellStyle name="20% — акцент2" xfId="53943" builtinId="34" hidden="1"/>
    <cellStyle name="20% — акцент2" xfId="53986" builtinId="34" hidden="1"/>
    <cellStyle name="20% — акцент2" xfId="53901" builtinId="34" hidden="1"/>
    <cellStyle name="20% — акцент2" xfId="54021" builtinId="34" hidden="1"/>
    <cellStyle name="20% — акцент2" xfId="54064" builtinId="34" hidden="1"/>
    <cellStyle name="20% — акцент2" xfId="49490" builtinId="34" hidden="1"/>
    <cellStyle name="20% — акцент2" xfId="54168" builtinId="34" hidden="1"/>
    <cellStyle name="20% — акцент2" xfId="54211" builtinId="34" hidden="1"/>
    <cellStyle name="20% — акцент2" xfId="54126" builtinId="34" hidden="1"/>
    <cellStyle name="20% — акцент2" xfId="54246" builtinId="34" hidden="1"/>
    <cellStyle name="20% — акцент2" xfId="54289" builtinId="34" hidden="1"/>
    <cellStyle name="20% — акцент2" xfId="53343" builtinId="34" hidden="1"/>
    <cellStyle name="20% — акцент2" xfId="54387" builtinId="34" hidden="1"/>
    <cellStyle name="20% — акцент2" xfId="54430" builtinId="34" hidden="1"/>
    <cellStyle name="20% — акцент2" xfId="54346" builtinId="34" hidden="1"/>
    <cellStyle name="20% — акцент2" xfId="54465" builtinId="34" hidden="1"/>
    <cellStyle name="20% — акцент2" xfId="54507" builtinId="34" hidden="1"/>
    <cellStyle name="20% — акцент2" xfId="53339" builtinId="34" hidden="1"/>
    <cellStyle name="20% — акцент2" xfId="54604" builtinId="34" hidden="1"/>
    <cellStyle name="20% — акцент2" xfId="54647" builtinId="34" hidden="1"/>
    <cellStyle name="20% — акцент2" xfId="54563" builtinId="34" hidden="1"/>
    <cellStyle name="20% — акцент2" xfId="54682" builtinId="34" hidden="1"/>
    <cellStyle name="20% — акцент2" xfId="54724" builtinId="34" hidden="1"/>
    <cellStyle name="20% — акцент3" xfId="82" builtinId="38" hidden="1"/>
    <cellStyle name="20% — акцент3" xfId="20655" builtinId="38" hidden="1"/>
    <cellStyle name="20% — акцент3" xfId="20756" builtinId="38" hidden="1"/>
    <cellStyle name="20% — акцент3" xfId="20799" builtinId="38" hidden="1"/>
    <cellStyle name="20% — акцент3" xfId="20708" builtinId="38" hidden="1"/>
    <cellStyle name="20% — акцент3" xfId="20834" builtinId="38" hidden="1"/>
    <cellStyle name="20% — акцент3" xfId="20878" builtinId="38" hidden="1"/>
    <cellStyle name="20% — акцент3" xfId="24802" builtinId="38" hidden="1"/>
    <cellStyle name="20% — акцент3" xfId="24895" builtinId="38" hidden="1"/>
    <cellStyle name="20% — акцент3" xfId="24938" builtinId="38" hidden="1"/>
    <cellStyle name="20% — акцент3" xfId="24853" builtinId="38" hidden="1"/>
    <cellStyle name="20% — акцент3" xfId="24973" builtinId="38" hidden="1"/>
    <cellStyle name="20% — акцент3" xfId="25016" builtinId="38" hidden="1"/>
    <cellStyle name="20% — акцент3" xfId="25062" builtinId="38" hidden="1"/>
    <cellStyle name="20% — акцент3" xfId="25155" builtinId="38" hidden="1"/>
    <cellStyle name="20% — акцент3" xfId="25198" builtinId="38" hidden="1"/>
    <cellStyle name="20% — акцент3" xfId="25113" builtinId="38" hidden="1"/>
    <cellStyle name="20% — акцент3" xfId="25233" builtinId="38" hidden="1"/>
    <cellStyle name="20% — акцент3" xfId="25276" builtinId="38" hidden="1"/>
    <cellStyle name="20% — акцент3" xfId="24828" builtinId="38" hidden="1"/>
    <cellStyle name="20% — акцент3" xfId="25380" builtinId="38" hidden="1"/>
    <cellStyle name="20% — акцент3" xfId="25423" builtinId="38" hidden="1"/>
    <cellStyle name="20% — акцент3" xfId="25338" builtinId="38" hidden="1"/>
    <cellStyle name="20% — акцент3" xfId="25458" builtinId="38" hidden="1"/>
    <cellStyle name="20% — акцент3" xfId="25501" builtinId="38" hidden="1"/>
    <cellStyle name="20% — акцент3" xfId="25088" builtinId="38" hidden="1"/>
    <cellStyle name="20% — акцент3" xfId="25605" builtinId="38" hidden="1"/>
    <cellStyle name="20% — акцент3" xfId="25648" builtinId="38" hidden="1"/>
    <cellStyle name="20% — акцент3" xfId="25563" builtinId="38" hidden="1"/>
    <cellStyle name="20% — акцент3" xfId="25683" builtinId="38" hidden="1"/>
    <cellStyle name="20% — акцент3" xfId="25726" builtinId="38" hidden="1"/>
    <cellStyle name="20% — акцент3" xfId="25313" builtinId="38" hidden="1"/>
    <cellStyle name="20% — акцент3" xfId="25824" builtinId="38" hidden="1"/>
    <cellStyle name="20% — акцент3" xfId="25867" builtinId="38" hidden="1"/>
    <cellStyle name="20% — акцент3" xfId="25783" builtinId="38" hidden="1"/>
    <cellStyle name="20% — акцент3" xfId="25902" builtinId="38" hidden="1"/>
    <cellStyle name="20% — акцент3" xfId="25944" builtinId="38" hidden="1"/>
    <cellStyle name="20% — акцент3" xfId="25538" builtinId="38" hidden="1"/>
    <cellStyle name="20% — акцент3" xfId="26041" builtinId="38" hidden="1"/>
    <cellStyle name="20% — акцент3" xfId="26084" builtinId="38" hidden="1"/>
    <cellStyle name="20% — акцент3" xfId="26000" builtinId="38" hidden="1"/>
    <cellStyle name="20% — акцент3" xfId="26119" builtinId="38" hidden="1"/>
    <cellStyle name="20% — акцент3" xfId="26161" builtinId="38" hidden="1"/>
    <cellStyle name="20% — акцент3" xfId="31076" builtinId="38" hidden="1"/>
    <cellStyle name="20% — акцент3" xfId="49239" builtinId="38" hidden="1"/>
    <cellStyle name="20% — акцент3" xfId="49327" builtinId="38" hidden="1"/>
    <cellStyle name="20% — акцент3" xfId="49370" builtinId="38" hidden="1"/>
    <cellStyle name="20% — акцент3" xfId="49285" builtinId="38" hidden="1"/>
    <cellStyle name="20% — акцент3" xfId="49405" builtinId="38" hidden="1"/>
    <cellStyle name="20% — акцент3" xfId="49447" builtinId="38" hidden="1"/>
    <cellStyle name="20% — акцент3" xfId="53369" builtinId="38" hidden="1"/>
    <cellStyle name="20% — акцент3" xfId="53462" builtinId="38" hidden="1"/>
    <cellStyle name="20% — акцент3" xfId="53505" builtinId="38" hidden="1"/>
    <cellStyle name="20% — акцент3" xfId="53420" builtinId="38" hidden="1"/>
    <cellStyle name="20% — акцент3" xfId="53540" builtinId="38" hidden="1"/>
    <cellStyle name="20% — акцент3" xfId="53583" builtinId="38" hidden="1"/>
    <cellStyle name="20% — акцент3" xfId="53629" builtinId="38" hidden="1"/>
    <cellStyle name="20% — акцент3" xfId="53722" builtinId="38" hidden="1"/>
    <cellStyle name="20% — акцент3" xfId="53765" builtinId="38" hidden="1"/>
    <cellStyle name="20% — акцент3" xfId="53680" builtinId="38" hidden="1"/>
    <cellStyle name="20% — акцент3" xfId="53800" builtinId="38" hidden="1"/>
    <cellStyle name="20% — акцент3" xfId="53843" builtinId="38" hidden="1"/>
    <cellStyle name="20% — акцент3" xfId="53395" builtinId="38" hidden="1"/>
    <cellStyle name="20% — акцент3" xfId="53947" builtinId="38" hidden="1"/>
    <cellStyle name="20% — акцент3" xfId="53990" builtinId="38" hidden="1"/>
    <cellStyle name="20% — акцент3" xfId="53905" builtinId="38" hidden="1"/>
    <cellStyle name="20% — акцент3" xfId="54025" builtinId="38" hidden="1"/>
    <cellStyle name="20% — акцент3" xfId="54068" builtinId="38" hidden="1"/>
    <cellStyle name="20% — акцент3" xfId="53655" builtinId="38" hidden="1"/>
    <cellStyle name="20% — акцент3" xfId="54172" builtinId="38" hidden="1"/>
    <cellStyle name="20% — акцент3" xfId="54215" builtinId="38" hidden="1"/>
    <cellStyle name="20% — акцент3" xfId="54130" builtinId="38" hidden="1"/>
    <cellStyle name="20% — акцент3" xfId="54250" builtinId="38" hidden="1"/>
    <cellStyle name="20% — акцент3" xfId="54293" builtinId="38" hidden="1"/>
    <cellStyle name="20% — акцент3" xfId="53880" builtinId="38" hidden="1"/>
    <cellStyle name="20% — акцент3" xfId="54391" builtinId="38" hidden="1"/>
    <cellStyle name="20% — акцент3" xfId="54434" builtinId="38" hidden="1"/>
    <cellStyle name="20% — акцент3" xfId="54350" builtinId="38" hidden="1"/>
    <cellStyle name="20% — акцент3" xfId="54469" builtinId="38" hidden="1"/>
    <cellStyle name="20% — акцент3" xfId="54511" builtinId="38" hidden="1"/>
    <cellStyle name="20% — акцент3" xfId="54105" builtinId="38" hidden="1"/>
    <cellStyle name="20% — акцент3" xfId="54608" builtinId="38" hidden="1"/>
    <cellStyle name="20% — акцент3" xfId="54651" builtinId="38" hidden="1"/>
    <cellStyle name="20% — акцент3" xfId="54567" builtinId="38" hidden="1"/>
    <cellStyle name="20% — акцент3" xfId="54686" builtinId="38" hidden="1"/>
    <cellStyle name="20% — акцент3" xfId="54728" builtinId="38" hidden="1"/>
    <cellStyle name="20% — акцент4" xfId="86" builtinId="42" hidden="1"/>
    <cellStyle name="20% — акцент4" xfId="20659" builtinId="42" hidden="1"/>
    <cellStyle name="20% — акцент4" xfId="20760" builtinId="42" hidden="1"/>
    <cellStyle name="20% — акцент4" xfId="20803" builtinId="42" hidden="1"/>
    <cellStyle name="20% — акцент4" xfId="20713" builtinId="42" hidden="1"/>
    <cellStyle name="20% — акцент4" xfId="20838" builtinId="42" hidden="1"/>
    <cellStyle name="20% — акцент4" xfId="20882" builtinId="42" hidden="1"/>
    <cellStyle name="20% — акцент4" xfId="24806" builtinId="42" hidden="1"/>
    <cellStyle name="20% — акцент4" xfId="24899" builtinId="42" hidden="1"/>
    <cellStyle name="20% — акцент4" xfId="24942" builtinId="42" hidden="1"/>
    <cellStyle name="20% — акцент4" xfId="24857" builtinId="42" hidden="1"/>
    <cellStyle name="20% — акцент4" xfId="24977" builtinId="42" hidden="1"/>
    <cellStyle name="20% — акцент4" xfId="25020" builtinId="42" hidden="1"/>
    <cellStyle name="20% — акцент4" xfId="25066" builtinId="42" hidden="1"/>
    <cellStyle name="20% — акцент4" xfId="25159" builtinId="42" hidden="1"/>
    <cellStyle name="20% — акцент4" xfId="25202" builtinId="42" hidden="1"/>
    <cellStyle name="20% — акцент4" xfId="25117" builtinId="42" hidden="1"/>
    <cellStyle name="20% — акцент4" xfId="25237" builtinId="42" hidden="1"/>
    <cellStyle name="20% — акцент4" xfId="25280" builtinId="42" hidden="1"/>
    <cellStyle name="20% — акцент4" xfId="20934" builtinId="42" hidden="1"/>
    <cellStyle name="20% — акцент4" xfId="25384" builtinId="42" hidden="1"/>
    <cellStyle name="20% — акцент4" xfId="25427" builtinId="42" hidden="1"/>
    <cellStyle name="20% — акцент4" xfId="25342" builtinId="42" hidden="1"/>
    <cellStyle name="20% — акцент4" xfId="25462" builtinId="42" hidden="1"/>
    <cellStyle name="20% — акцент4" xfId="25505" builtinId="42" hidden="1"/>
    <cellStyle name="20% — акцент4" xfId="23236" builtinId="42" hidden="1"/>
    <cellStyle name="20% — акцент4" xfId="25609" builtinId="42" hidden="1"/>
    <cellStyle name="20% — акцент4" xfId="25652" builtinId="42" hidden="1"/>
    <cellStyle name="20% — акцент4" xfId="25567" builtinId="42" hidden="1"/>
    <cellStyle name="20% — акцент4" xfId="25687" builtinId="42" hidden="1"/>
    <cellStyle name="20% — акцент4" xfId="25730" builtinId="42" hidden="1"/>
    <cellStyle name="20% — акцент4" xfId="20907" builtinId="42" hidden="1"/>
    <cellStyle name="20% — акцент4" xfId="25828" builtinId="42" hidden="1"/>
    <cellStyle name="20% — акцент4" xfId="25871" builtinId="42" hidden="1"/>
    <cellStyle name="20% — акцент4" xfId="25787" builtinId="42" hidden="1"/>
    <cellStyle name="20% — акцент4" xfId="25906" builtinId="42" hidden="1"/>
    <cellStyle name="20% — акцент4" xfId="25948" builtinId="42" hidden="1"/>
    <cellStyle name="20% — акцент4" xfId="20904" builtinId="42" hidden="1"/>
    <cellStyle name="20% — акцент4" xfId="26045" builtinId="42" hidden="1"/>
    <cellStyle name="20% — акцент4" xfId="26088" builtinId="42" hidden="1"/>
    <cellStyle name="20% — акцент4" xfId="26004" builtinId="42" hidden="1"/>
    <cellStyle name="20% — акцент4" xfId="26123" builtinId="42" hidden="1"/>
    <cellStyle name="20% — акцент4" xfId="26165" builtinId="42" hidden="1"/>
    <cellStyle name="20% — акцент4" xfId="31080" builtinId="42" hidden="1"/>
    <cellStyle name="20% — акцент4" xfId="49243" builtinId="42" hidden="1"/>
    <cellStyle name="20% — акцент4" xfId="49331" builtinId="42" hidden="1"/>
    <cellStyle name="20% — акцент4" xfId="49374" builtinId="42" hidden="1"/>
    <cellStyle name="20% — акцент4" xfId="49289" builtinId="42" hidden="1"/>
    <cellStyle name="20% — акцент4" xfId="49409" builtinId="42" hidden="1"/>
    <cellStyle name="20% — акцент4" xfId="49451" builtinId="42" hidden="1"/>
    <cellStyle name="20% — акцент4" xfId="53373" builtinId="42" hidden="1"/>
    <cellStyle name="20% — акцент4" xfId="53466" builtinId="42" hidden="1"/>
    <cellStyle name="20% — акцент4" xfId="53509" builtinId="42" hidden="1"/>
    <cellStyle name="20% — акцент4" xfId="53424" builtinId="42" hidden="1"/>
    <cellStyle name="20% — акцент4" xfId="53544" builtinId="42" hidden="1"/>
    <cellStyle name="20% — акцент4" xfId="53587" builtinId="42" hidden="1"/>
    <cellStyle name="20% — акцент4" xfId="53633" builtinId="42" hidden="1"/>
    <cellStyle name="20% — акцент4" xfId="53726" builtinId="42" hidden="1"/>
    <cellStyle name="20% — акцент4" xfId="53769" builtinId="42" hidden="1"/>
    <cellStyle name="20% — акцент4" xfId="53684" builtinId="42" hidden="1"/>
    <cellStyle name="20% — акцент4" xfId="53804" builtinId="42" hidden="1"/>
    <cellStyle name="20% — акцент4" xfId="53847" builtinId="42" hidden="1"/>
    <cellStyle name="20% — акцент4" xfId="49501" builtinId="42" hidden="1"/>
    <cellStyle name="20% — акцент4" xfId="53951" builtinId="42" hidden="1"/>
    <cellStyle name="20% — акцент4" xfId="53994" builtinId="42" hidden="1"/>
    <cellStyle name="20% — акцент4" xfId="53909" builtinId="42" hidden="1"/>
    <cellStyle name="20% — акцент4" xfId="54029" builtinId="42" hidden="1"/>
    <cellStyle name="20% — акцент4" xfId="54072" builtinId="42" hidden="1"/>
    <cellStyle name="20% — акцент4" xfId="51803" builtinId="42" hidden="1"/>
    <cellStyle name="20% — акцент4" xfId="54176" builtinId="42" hidden="1"/>
    <cellStyle name="20% — акцент4" xfId="54219" builtinId="42" hidden="1"/>
    <cellStyle name="20% — акцент4" xfId="54134" builtinId="42" hidden="1"/>
    <cellStyle name="20% — акцент4" xfId="54254" builtinId="42" hidden="1"/>
    <cellStyle name="20% — акцент4" xfId="54297" builtinId="42" hidden="1"/>
    <cellStyle name="20% — акцент4" xfId="49474" builtinId="42" hidden="1"/>
    <cellStyle name="20% — акцент4" xfId="54395" builtinId="42" hidden="1"/>
    <cellStyle name="20% — акцент4" xfId="54438" builtinId="42" hidden="1"/>
    <cellStyle name="20% — акцент4" xfId="54354" builtinId="42" hidden="1"/>
    <cellStyle name="20% — акцент4" xfId="54473" builtinId="42" hidden="1"/>
    <cellStyle name="20% — акцент4" xfId="54515" builtinId="42" hidden="1"/>
    <cellStyle name="20% — акцент4" xfId="49471" builtinId="42" hidden="1"/>
    <cellStyle name="20% — акцент4" xfId="54612" builtinId="42" hidden="1"/>
    <cellStyle name="20% — акцент4" xfId="54655" builtinId="42" hidden="1"/>
    <cellStyle name="20% — акцент4" xfId="54571" builtinId="42" hidden="1"/>
    <cellStyle name="20% — акцент4" xfId="54690" builtinId="42" hidden="1"/>
    <cellStyle name="20% — акцент4" xfId="54732" builtinId="42" hidden="1"/>
    <cellStyle name="20% — акцент5" xfId="90" builtinId="46" hidden="1"/>
    <cellStyle name="20% — акцент5" xfId="20663" builtinId="46" hidden="1"/>
    <cellStyle name="20% — акцент5" xfId="20764" builtinId="46" hidden="1"/>
    <cellStyle name="20% — акцент5" xfId="20807" builtinId="46" hidden="1"/>
    <cellStyle name="20% — акцент5" xfId="20717" builtinId="46" hidden="1"/>
    <cellStyle name="20% — акцент5" xfId="20842" builtinId="46" hidden="1"/>
    <cellStyle name="20% — акцент5" xfId="20886" builtinId="46" hidden="1"/>
    <cellStyle name="20% — акцент5" xfId="24810" builtinId="46" hidden="1"/>
    <cellStyle name="20% — акцент5" xfId="24903" builtinId="46" hidden="1"/>
    <cellStyle name="20% — акцент5" xfId="24946" builtinId="46" hidden="1"/>
    <cellStyle name="20% — акцент5" xfId="24861" builtinId="46" hidden="1"/>
    <cellStyle name="20% — акцент5" xfId="24981" builtinId="46" hidden="1"/>
    <cellStyle name="20% — акцент5" xfId="25024" builtinId="46" hidden="1"/>
    <cellStyle name="20% — акцент5" xfId="25070" builtinId="46" hidden="1"/>
    <cellStyle name="20% — акцент5" xfId="25163" builtinId="46" hidden="1"/>
    <cellStyle name="20% — акцент5" xfId="25206" builtinId="46" hidden="1"/>
    <cellStyle name="20% — акцент5" xfId="25121" builtinId="46" hidden="1"/>
    <cellStyle name="20% — акцент5" xfId="25241" builtinId="46" hidden="1"/>
    <cellStyle name="20% — акцент5" xfId="25284" builtinId="46" hidden="1"/>
    <cellStyle name="20% — акцент5" xfId="25295" builtinId="46" hidden="1"/>
    <cellStyle name="20% — акцент5" xfId="25388" builtinId="46" hidden="1"/>
    <cellStyle name="20% — акцент5" xfId="25431" builtinId="46" hidden="1"/>
    <cellStyle name="20% — акцент5" xfId="25346" builtinId="46" hidden="1"/>
    <cellStyle name="20% — акцент5" xfId="25466" builtinId="46" hidden="1"/>
    <cellStyle name="20% — акцент5" xfId="25509" builtinId="46" hidden="1"/>
    <cellStyle name="20% — акцент5" xfId="25520" builtinId="46" hidden="1"/>
    <cellStyle name="20% — акцент5" xfId="25613" builtinId="46" hidden="1"/>
    <cellStyle name="20% — акцент5" xfId="25656" builtinId="46" hidden="1"/>
    <cellStyle name="20% — акцент5" xfId="25571" builtinId="46" hidden="1"/>
    <cellStyle name="20% — акцент5" xfId="25691" builtinId="46" hidden="1"/>
    <cellStyle name="20% — акцент5" xfId="25734" builtinId="46" hidden="1"/>
    <cellStyle name="20% — акцент5" xfId="25745" builtinId="46" hidden="1"/>
    <cellStyle name="20% — акцент5" xfId="25832" builtinId="46" hidden="1"/>
    <cellStyle name="20% — акцент5" xfId="25875" builtinId="46" hidden="1"/>
    <cellStyle name="20% — акцент5" xfId="25791" builtinId="46" hidden="1"/>
    <cellStyle name="20% — акцент5" xfId="25910" builtinId="46" hidden="1"/>
    <cellStyle name="20% — акцент5" xfId="25952" builtinId="46" hidden="1"/>
    <cellStyle name="20% — акцент5" xfId="25962" builtinId="46" hidden="1"/>
    <cellStyle name="20% — акцент5" xfId="26049" builtinId="46" hidden="1"/>
    <cellStyle name="20% — акцент5" xfId="26092" builtinId="46" hidden="1"/>
    <cellStyle name="20% — акцент5" xfId="26008" builtinId="46" hidden="1"/>
    <cellStyle name="20% — акцент5" xfId="26127" builtinId="46" hidden="1"/>
    <cellStyle name="20% — акцент5" xfId="26169" builtinId="46" hidden="1"/>
    <cellStyle name="20% — акцент5" xfId="31084" builtinId="46" hidden="1"/>
    <cellStyle name="20% — акцент5" xfId="49247" builtinId="46" hidden="1"/>
    <cellStyle name="20% — акцент5" xfId="49335" builtinId="46" hidden="1"/>
    <cellStyle name="20% — акцент5" xfId="49378" builtinId="46" hidden="1"/>
    <cellStyle name="20% — акцент5" xfId="49293" builtinId="46" hidden="1"/>
    <cellStyle name="20% — акцент5" xfId="49413" builtinId="46" hidden="1"/>
    <cellStyle name="20% — акцент5" xfId="49455" builtinId="46" hidden="1"/>
    <cellStyle name="20% — акцент5" xfId="53377" builtinId="46" hidden="1"/>
    <cellStyle name="20% — акцент5" xfId="53470" builtinId="46" hidden="1"/>
    <cellStyle name="20% — акцент5" xfId="53513" builtinId="46" hidden="1"/>
    <cellStyle name="20% — акцент5" xfId="53428" builtinId="46" hidden="1"/>
    <cellStyle name="20% — акцент5" xfId="53548" builtinId="46" hidden="1"/>
    <cellStyle name="20% — акцент5" xfId="53591" builtinId="46" hidden="1"/>
    <cellStyle name="20% — акцент5" xfId="53637" builtinId="46" hidden="1"/>
    <cellStyle name="20% — акцент5" xfId="53730" builtinId="46" hidden="1"/>
    <cellStyle name="20% — акцент5" xfId="53773" builtinId="46" hidden="1"/>
    <cellStyle name="20% — акцент5" xfId="53688" builtinId="46" hidden="1"/>
    <cellStyle name="20% — акцент5" xfId="53808" builtinId="46" hidden="1"/>
    <cellStyle name="20% — акцент5" xfId="53851" builtinId="46" hidden="1"/>
    <cellStyle name="20% — акцент5" xfId="53862" builtinId="46" hidden="1"/>
    <cellStyle name="20% — акцент5" xfId="53955" builtinId="46" hidden="1"/>
    <cellStyle name="20% — акцент5" xfId="53998" builtinId="46" hidden="1"/>
    <cellStyle name="20% — акцент5" xfId="53913" builtinId="46" hidden="1"/>
    <cellStyle name="20% — акцент5" xfId="54033" builtinId="46" hidden="1"/>
    <cellStyle name="20% — акцент5" xfId="54076" builtinId="46" hidden="1"/>
    <cellStyle name="20% — акцент5" xfId="54087" builtinId="46" hidden="1"/>
    <cellStyle name="20% — акцент5" xfId="54180" builtinId="46" hidden="1"/>
    <cellStyle name="20% — акцент5" xfId="54223" builtinId="46" hidden="1"/>
    <cellStyle name="20% — акцент5" xfId="54138" builtinId="46" hidden="1"/>
    <cellStyle name="20% — акцент5" xfId="54258" builtinId="46" hidden="1"/>
    <cellStyle name="20% — акцент5" xfId="54301" builtinId="46" hidden="1"/>
    <cellStyle name="20% — акцент5" xfId="54312" builtinId="46" hidden="1"/>
    <cellStyle name="20% — акцент5" xfId="54399" builtinId="46" hidden="1"/>
    <cellStyle name="20% — акцент5" xfId="54442" builtinId="46" hidden="1"/>
    <cellStyle name="20% — акцент5" xfId="54358" builtinId="46" hidden="1"/>
    <cellStyle name="20% — акцент5" xfId="54477" builtinId="46" hidden="1"/>
    <cellStyle name="20% — акцент5" xfId="54519" builtinId="46" hidden="1"/>
    <cellStyle name="20% — акцент5" xfId="54529" builtinId="46" hidden="1"/>
    <cellStyle name="20% — акцент5" xfId="54616" builtinId="46" hidden="1"/>
    <cellStyle name="20% — акцент5" xfId="54659" builtinId="46" hidden="1"/>
    <cellStyle name="20% — акцент5" xfId="54575" builtinId="46" hidden="1"/>
    <cellStyle name="20% — акцент5" xfId="54694" builtinId="46" hidden="1"/>
    <cellStyle name="20% — акцент5" xfId="54736" builtinId="46" hidden="1"/>
    <cellStyle name="20% — акцент6" xfId="94" builtinId="50" hidden="1"/>
    <cellStyle name="20% — акцент6" xfId="20667" builtinId="50" hidden="1"/>
    <cellStyle name="20% — акцент6" xfId="20768" builtinId="50" hidden="1"/>
    <cellStyle name="20% — акцент6" xfId="20811" builtinId="50" hidden="1"/>
    <cellStyle name="20% — акцент6" xfId="20721" builtinId="50" hidden="1"/>
    <cellStyle name="20% — акцент6" xfId="20846" builtinId="50" hidden="1"/>
    <cellStyle name="20% — акцент6" xfId="20890" builtinId="50" hidden="1"/>
    <cellStyle name="20% — акцент6" xfId="24814" builtinId="50" hidden="1"/>
    <cellStyle name="20% — акцент6" xfId="24907" builtinId="50" hidden="1"/>
    <cellStyle name="20% — акцент6" xfId="24950" builtinId="50" hidden="1"/>
    <cellStyle name="20% — акцент6" xfId="24865" builtinId="50" hidden="1"/>
    <cellStyle name="20% — акцент6" xfId="24985" builtinId="50" hidden="1"/>
    <cellStyle name="20% — акцент6" xfId="25028" builtinId="50" hidden="1"/>
    <cellStyle name="20% — акцент6" xfId="25074" builtinId="50" hidden="1"/>
    <cellStyle name="20% — акцент6" xfId="25167" builtinId="50" hidden="1"/>
    <cellStyle name="20% — акцент6" xfId="25210" builtinId="50" hidden="1"/>
    <cellStyle name="20% — акцент6" xfId="25125" builtinId="50" hidden="1"/>
    <cellStyle name="20% — акцент6" xfId="25245" builtinId="50" hidden="1"/>
    <cellStyle name="20% — акцент6" xfId="25288" builtinId="50" hidden="1"/>
    <cellStyle name="20% — акцент6" xfId="25299" builtinId="50" hidden="1"/>
    <cellStyle name="20% — акцент6" xfId="25392" builtinId="50" hidden="1"/>
    <cellStyle name="20% — акцент6" xfId="25435" builtinId="50" hidden="1"/>
    <cellStyle name="20% — акцент6" xfId="25350" builtinId="50" hidden="1"/>
    <cellStyle name="20% — акцент6" xfId="25470" builtinId="50" hidden="1"/>
    <cellStyle name="20% — акцент6" xfId="25513" builtinId="50" hidden="1"/>
    <cellStyle name="20% — акцент6" xfId="25524" builtinId="50" hidden="1"/>
    <cellStyle name="20% — акцент6" xfId="25617" builtinId="50" hidden="1"/>
    <cellStyle name="20% — акцент6" xfId="25660" builtinId="50" hidden="1"/>
    <cellStyle name="20% — акцент6" xfId="25575" builtinId="50" hidden="1"/>
    <cellStyle name="20% — акцент6" xfId="25695" builtinId="50" hidden="1"/>
    <cellStyle name="20% — акцент6" xfId="25738" builtinId="50" hidden="1"/>
    <cellStyle name="20% — акцент6" xfId="25749" builtinId="50" hidden="1"/>
    <cellStyle name="20% — акцент6" xfId="25836" builtinId="50" hidden="1"/>
    <cellStyle name="20% — акцент6" xfId="25879" builtinId="50" hidden="1"/>
    <cellStyle name="20% — акцент6" xfId="25795" builtinId="50" hidden="1"/>
    <cellStyle name="20% — акцент6" xfId="25914" builtinId="50" hidden="1"/>
    <cellStyle name="20% — акцент6" xfId="25956" builtinId="50" hidden="1"/>
    <cellStyle name="20% — акцент6" xfId="25966" builtinId="50" hidden="1"/>
    <cellStyle name="20% — акцент6" xfId="26053" builtinId="50" hidden="1"/>
    <cellStyle name="20% — акцент6" xfId="26096" builtinId="50" hidden="1"/>
    <cellStyle name="20% — акцент6" xfId="26012" builtinId="50" hidden="1"/>
    <cellStyle name="20% — акцент6" xfId="26131" builtinId="50" hidden="1"/>
    <cellStyle name="20% — акцент6" xfId="26173" builtinId="50" hidden="1"/>
    <cellStyle name="20% — акцент6" xfId="31088" builtinId="50" hidden="1"/>
    <cellStyle name="20% — акцент6" xfId="49251" builtinId="50" hidden="1"/>
    <cellStyle name="20% — акцент6" xfId="49339" builtinId="50" hidden="1"/>
    <cellStyle name="20% — акцент6" xfId="49382" builtinId="50" hidden="1"/>
    <cellStyle name="20% — акцент6" xfId="49297" builtinId="50" hidden="1"/>
    <cellStyle name="20% — акцент6" xfId="49417" builtinId="50" hidden="1"/>
    <cellStyle name="20% — акцент6" xfId="49459" builtinId="50" hidden="1"/>
    <cellStyle name="20% — акцент6" xfId="53381" builtinId="50" hidden="1"/>
    <cellStyle name="20% — акцент6" xfId="53474" builtinId="50" hidden="1"/>
    <cellStyle name="20% — акцент6" xfId="53517" builtinId="50" hidden="1"/>
    <cellStyle name="20% — акцент6" xfId="53432" builtinId="50" hidden="1"/>
    <cellStyle name="20% — акцент6" xfId="53552" builtinId="50" hidden="1"/>
    <cellStyle name="20% — акцент6" xfId="53595" builtinId="50" hidden="1"/>
    <cellStyle name="20% — акцент6" xfId="53641" builtinId="50" hidden="1"/>
    <cellStyle name="20% — акцент6" xfId="53734" builtinId="50" hidden="1"/>
    <cellStyle name="20% — акцент6" xfId="53777" builtinId="50" hidden="1"/>
    <cellStyle name="20% — акцент6" xfId="53692" builtinId="50" hidden="1"/>
    <cellStyle name="20% — акцент6" xfId="53812" builtinId="50" hidden="1"/>
    <cellStyle name="20% — акцент6" xfId="53855" builtinId="50" hidden="1"/>
    <cellStyle name="20% — акцент6" xfId="53866" builtinId="50" hidden="1"/>
    <cellStyle name="20% — акцент6" xfId="53959" builtinId="50" hidden="1"/>
    <cellStyle name="20% — акцент6" xfId="54002" builtinId="50" hidden="1"/>
    <cellStyle name="20% — акцент6" xfId="53917" builtinId="50" hidden="1"/>
    <cellStyle name="20% — акцент6" xfId="54037" builtinId="50" hidden="1"/>
    <cellStyle name="20% — акцент6" xfId="54080" builtinId="50" hidden="1"/>
    <cellStyle name="20% — акцент6" xfId="54091" builtinId="50" hidden="1"/>
    <cellStyle name="20% — акцент6" xfId="54184" builtinId="50" hidden="1"/>
    <cellStyle name="20% — акцент6" xfId="54227" builtinId="50" hidden="1"/>
    <cellStyle name="20% — акцент6" xfId="54142" builtinId="50" hidden="1"/>
    <cellStyle name="20% — акцент6" xfId="54262" builtinId="50" hidden="1"/>
    <cellStyle name="20% — акцент6" xfId="54305" builtinId="50" hidden="1"/>
    <cellStyle name="20% — акцент6" xfId="54316" builtinId="50" hidden="1"/>
    <cellStyle name="20% — акцент6" xfId="54403" builtinId="50" hidden="1"/>
    <cellStyle name="20% — акцент6" xfId="54446" builtinId="50" hidden="1"/>
    <cellStyle name="20% — акцент6" xfId="54362" builtinId="50" hidden="1"/>
    <cellStyle name="20% — акцент6" xfId="54481" builtinId="50" hidden="1"/>
    <cellStyle name="20% — акцент6" xfId="54523" builtinId="50" hidden="1"/>
    <cellStyle name="20% — акцент6" xfId="54533" builtinId="50" hidden="1"/>
    <cellStyle name="20% — акцент6" xfId="54620" builtinId="50" hidden="1"/>
    <cellStyle name="20% — акцент6" xfId="54663" builtinId="50" hidden="1"/>
    <cellStyle name="20% — акцент6" xfId="54579" builtinId="50" hidden="1"/>
    <cellStyle name="20% — акцент6" xfId="54698" builtinId="50" hidden="1"/>
    <cellStyle name="20% — акцент6" xfId="54740" builtinId="50" hidden="1"/>
    <cellStyle name="40% — акцент1" xfId="75" builtinId="31" hidden="1"/>
    <cellStyle name="40% — акцент1" xfId="20648" builtinId="31" hidden="1"/>
    <cellStyle name="40% — акцент1" xfId="20749" builtinId="31" hidden="1"/>
    <cellStyle name="40% — акцент1" xfId="20792" builtinId="31" hidden="1"/>
    <cellStyle name="40% — акцент1" xfId="20701" builtinId="31" hidden="1"/>
    <cellStyle name="40% — акцент1" xfId="20827" builtinId="31" hidden="1"/>
    <cellStyle name="40% — акцент1" xfId="20871" builtinId="31" hidden="1"/>
    <cellStyle name="40% — акцент1" xfId="24795" builtinId="31" hidden="1"/>
    <cellStyle name="40% — акцент1" xfId="24888" builtinId="31" hidden="1"/>
    <cellStyle name="40% — акцент1" xfId="24931" builtinId="31" hidden="1"/>
    <cellStyle name="40% — акцент1" xfId="24846" builtinId="31" hidden="1"/>
    <cellStyle name="40% — акцент1" xfId="24966" builtinId="31" hidden="1"/>
    <cellStyle name="40% — акцент1" xfId="25009" builtinId="31" hidden="1"/>
    <cellStyle name="40% — акцент1" xfId="25055" builtinId="31" hidden="1"/>
    <cellStyle name="40% — акцент1" xfId="25148" builtinId="31" hidden="1"/>
    <cellStyle name="40% — акцент1" xfId="25191" builtinId="31" hidden="1"/>
    <cellStyle name="40% — акцент1" xfId="25106" builtinId="31" hidden="1"/>
    <cellStyle name="40% — акцент1" xfId="25226" builtinId="31" hidden="1"/>
    <cellStyle name="40% — акцент1" xfId="25269" builtinId="31" hidden="1"/>
    <cellStyle name="40% — акцент1" xfId="20901" builtinId="31" hidden="1"/>
    <cellStyle name="40% — акцент1" xfId="25373" builtinId="31" hidden="1"/>
    <cellStyle name="40% — акцент1" xfId="25416" builtinId="31" hidden="1"/>
    <cellStyle name="40% — акцент1" xfId="25331" builtinId="31" hidden="1"/>
    <cellStyle name="40% — акцент1" xfId="25451" builtinId="31" hidden="1"/>
    <cellStyle name="40% — акцент1" xfId="25494" builtinId="31" hidden="1"/>
    <cellStyle name="40% — акцент1" xfId="20922" builtinId="31" hidden="1"/>
    <cellStyle name="40% — акцент1" xfId="25598" builtinId="31" hidden="1"/>
    <cellStyle name="40% — акцент1" xfId="25641" builtinId="31" hidden="1"/>
    <cellStyle name="40% — акцент1" xfId="25556" builtinId="31" hidden="1"/>
    <cellStyle name="40% — акцент1" xfId="25676" builtinId="31" hidden="1"/>
    <cellStyle name="40% — акцент1" xfId="25719" builtinId="31" hidden="1"/>
    <cellStyle name="40% — акцент1" xfId="20909" builtinId="31" hidden="1"/>
    <cellStyle name="40% — акцент1" xfId="25817" builtinId="31" hidden="1"/>
    <cellStyle name="40% — акцент1" xfId="25860" builtinId="31" hidden="1"/>
    <cellStyle name="40% — акцент1" xfId="25776" builtinId="31" hidden="1"/>
    <cellStyle name="40% — акцент1" xfId="25895" builtinId="31" hidden="1"/>
    <cellStyle name="40% — акцент1" xfId="25937" builtinId="31" hidden="1"/>
    <cellStyle name="40% — акцент1" xfId="24768" builtinId="31" hidden="1"/>
    <cellStyle name="40% — акцент1" xfId="26034" builtinId="31" hidden="1"/>
    <cellStyle name="40% — акцент1" xfId="26077" builtinId="31" hidden="1"/>
    <cellStyle name="40% — акцент1" xfId="25993" builtinId="31" hidden="1"/>
    <cellStyle name="40% — акцент1" xfId="26112" builtinId="31" hidden="1"/>
    <cellStyle name="40% — акцент1" xfId="26154" builtinId="31" hidden="1"/>
    <cellStyle name="40% — акцент1" xfId="31069" builtinId="31" hidden="1"/>
    <cellStyle name="40% — акцент1" xfId="49232" builtinId="31" hidden="1"/>
    <cellStyle name="40% — акцент1" xfId="49320" builtinId="31" hidden="1"/>
    <cellStyle name="40% — акцент1" xfId="49363" builtinId="31" hidden="1"/>
    <cellStyle name="40% — акцент1" xfId="49278" builtinId="31" hidden="1"/>
    <cellStyle name="40% — акцент1" xfId="49398" builtinId="31" hidden="1"/>
    <cellStyle name="40% — акцент1" xfId="49440" builtinId="31" hidden="1"/>
    <cellStyle name="40% — акцент1" xfId="53362" builtinId="31" hidden="1"/>
    <cellStyle name="40% — акцент1" xfId="53455" builtinId="31" hidden="1"/>
    <cellStyle name="40% — акцент1" xfId="53498" builtinId="31" hidden="1"/>
    <cellStyle name="40% — акцент1" xfId="53413" builtinId="31" hidden="1"/>
    <cellStyle name="40% — акцент1" xfId="53533" builtinId="31" hidden="1"/>
    <cellStyle name="40% — акцент1" xfId="53576" builtinId="31" hidden="1"/>
    <cellStyle name="40% — акцент1" xfId="53622" builtinId="31" hidden="1"/>
    <cellStyle name="40% — акцент1" xfId="53715" builtinId="31" hidden="1"/>
    <cellStyle name="40% — акцент1" xfId="53758" builtinId="31" hidden="1"/>
    <cellStyle name="40% — акцент1" xfId="53673" builtinId="31" hidden="1"/>
    <cellStyle name="40% — акцент1" xfId="53793" builtinId="31" hidden="1"/>
    <cellStyle name="40% — акцент1" xfId="53836" builtinId="31" hidden="1"/>
    <cellStyle name="40% — акцент1" xfId="49468" builtinId="31" hidden="1"/>
    <cellStyle name="40% — акцент1" xfId="53940" builtinId="31" hidden="1"/>
    <cellStyle name="40% — акцент1" xfId="53983" builtinId="31" hidden="1"/>
    <cellStyle name="40% — акцент1" xfId="53898" builtinId="31" hidden="1"/>
    <cellStyle name="40% — акцент1" xfId="54018" builtinId="31" hidden="1"/>
    <cellStyle name="40% — акцент1" xfId="54061" builtinId="31" hidden="1"/>
    <cellStyle name="40% — акцент1" xfId="49489" builtinId="31" hidden="1"/>
    <cellStyle name="40% — акцент1" xfId="54165" builtinId="31" hidden="1"/>
    <cellStyle name="40% — акцент1" xfId="54208" builtinId="31" hidden="1"/>
    <cellStyle name="40% — акцент1" xfId="54123" builtinId="31" hidden="1"/>
    <cellStyle name="40% — акцент1" xfId="54243" builtinId="31" hidden="1"/>
    <cellStyle name="40% — акцент1" xfId="54286" builtinId="31" hidden="1"/>
    <cellStyle name="40% — акцент1" xfId="49476" builtinId="31" hidden="1"/>
    <cellStyle name="40% — акцент1" xfId="54384" builtinId="31" hidden="1"/>
    <cellStyle name="40% — акцент1" xfId="54427" builtinId="31" hidden="1"/>
    <cellStyle name="40% — акцент1" xfId="54343" builtinId="31" hidden="1"/>
    <cellStyle name="40% — акцент1" xfId="54462" builtinId="31" hidden="1"/>
    <cellStyle name="40% — акцент1" xfId="54504" builtinId="31" hidden="1"/>
    <cellStyle name="40% — акцент1" xfId="53335" builtinId="31" hidden="1"/>
    <cellStyle name="40% — акцент1" xfId="54601" builtinId="31" hidden="1"/>
    <cellStyle name="40% — акцент1" xfId="54644" builtinId="31" hidden="1"/>
    <cellStyle name="40% — акцент1" xfId="54560" builtinId="31" hidden="1"/>
    <cellStyle name="40% — акцент1" xfId="54679" builtinId="31" hidden="1"/>
    <cellStyle name="40% — акцент1" xfId="54721" builtinId="31" hidden="1"/>
    <cellStyle name="40% — акцент2" xfId="79" builtinId="35" hidden="1"/>
    <cellStyle name="40% — акцент2" xfId="20652" builtinId="35" hidden="1"/>
    <cellStyle name="40% — акцент2" xfId="20753" builtinId="35" hidden="1"/>
    <cellStyle name="40% — акцент2" xfId="20796" builtinId="35" hidden="1"/>
    <cellStyle name="40% — акцент2" xfId="20705" builtinId="35" hidden="1"/>
    <cellStyle name="40% — акцент2" xfId="20831" builtinId="35" hidden="1"/>
    <cellStyle name="40% — акцент2" xfId="20875" builtinId="35" hidden="1"/>
    <cellStyle name="40% — акцент2" xfId="24799" builtinId="35" hidden="1"/>
    <cellStyle name="40% — акцент2" xfId="24892" builtinId="35" hidden="1"/>
    <cellStyle name="40% — акцент2" xfId="24935" builtinId="35" hidden="1"/>
    <cellStyle name="40% — акцент2" xfId="24850" builtinId="35" hidden="1"/>
    <cellStyle name="40% — акцент2" xfId="24970" builtinId="35" hidden="1"/>
    <cellStyle name="40% — акцент2" xfId="25013" builtinId="35" hidden="1"/>
    <cellStyle name="40% — акцент2" xfId="25059" builtinId="35" hidden="1"/>
    <cellStyle name="40% — акцент2" xfId="25152" builtinId="35" hidden="1"/>
    <cellStyle name="40% — акцент2" xfId="25195" builtinId="35" hidden="1"/>
    <cellStyle name="40% — акцент2" xfId="25110" builtinId="35" hidden="1"/>
    <cellStyle name="40% — акцент2" xfId="25230" builtinId="35" hidden="1"/>
    <cellStyle name="40% — акцент2" xfId="25273" builtinId="35" hidden="1"/>
    <cellStyle name="40% — акцент2" xfId="20918" builtinId="35" hidden="1"/>
    <cellStyle name="40% — акцент2" xfId="25377" builtinId="35" hidden="1"/>
    <cellStyle name="40% — акцент2" xfId="25420" builtinId="35" hidden="1"/>
    <cellStyle name="40% — акцент2" xfId="25335" builtinId="35" hidden="1"/>
    <cellStyle name="40% — акцент2" xfId="25455" builtinId="35" hidden="1"/>
    <cellStyle name="40% — акцент2" xfId="25498" builtinId="35" hidden="1"/>
    <cellStyle name="40% — акцент2" xfId="24004" builtinId="35" hidden="1"/>
    <cellStyle name="40% — акцент2" xfId="25602" builtinId="35" hidden="1"/>
    <cellStyle name="40% — акцент2" xfId="25645" builtinId="35" hidden="1"/>
    <cellStyle name="40% — акцент2" xfId="25560" builtinId="35" hidden="1"/>
    <cellStyle name="40% — акцент2" xfId="25680" builtinId="35" hidden="1"/>
    <cellStyle name="40% — акцент2" xfId="25723" builtinId="35" hidden="1"/>
    <cellStyle name="40% — акцент2" xfId="20911" builtinId="35" hidden="1"/>
    <cellStyle name="40% — акцент2" xfId="25821" builtinId="35" hidden="1"/>
    <cellStyle name="40% — акцент2" xfId="25864" builtinId="35" hidden="1"/>
    <cellStyle name="40% — акцент2" xfId="25780" builtinId="35" hidden="1"/>
    <cellStyle name="40% — акцент2" xfId="25899" builtinId="35" hidden="1"/>
    <cellStyle name="40% — акцент2" xfId="25941" builtinId="35" hidden="1"/>
    <cellStyle name="40% — акцент2" xfId="23228" builtinId="35" hidden="1"/>
    <cellStyle name="40% — акцент2" xfId="26038" builtinId="35" hidden="1"/>
    <cellStyle name="40% — акцент2" xfId="26081" builtinId="35" hidden="1"/>
    <cellStyle name="40% — акцент2" xfId="25997" builtinId="35" hidden="1"/>
    <cellStyle name="40% — акцент2" xfId="26116" builtinId="35" hidden="1"/>
    <cellStyle name="40% — акцент2" xfId="26158" builtinId="35" hidden="1"/>
    <cellStyle name="40% — акцент2" xfId="31073" builtinId="35" hidden="1"/>
    <cellStyle name="40% — акцент2" xfId="49236" builtinId="35" hidden="1"/>
    <cellStyle name="40% — акцент2" xfId="49324" builtinId="35" hidden="1"/>
    <cellStyle name="40% — акцент2" xfId="49367" builtinId="35" hidden="1"/>
    <cellStyle name="40% — акцент2" xfId="49282" builtinId="35" hidden="1"/>
    <cellStyle name="40% — акцент2" xfId="49402" builtinId="35" hidden="1"/>
    <cellStyle name="40% — акцент2" xfId="49444" builtinId="35" hidden="1"/>
    <cellStyle name="40% — акцент2" xfId="53366" builtinId="35" hidden="1"/>
    <cellStyle name="40% — акцент2" xfId="53459" builtinId="35" hidden="1"/>
    <cellStyle name="40% — акцент2" xfId="53502" builtinId="35" hidden="1"/>
    <cellStyle name="40% — акцент2" xfId="53417" builtinId="35" hidden="1"/>
    <cellStyle name="40% — акцент2" xfId="53537" builtinId="35" hidden="1"/>
    <cellStyle name="40% — акцент2" xfId="53580" builtinId="35" hidden="1"/>
    <cellStyle name="40% — акцент2" xfId="53626" builtinId="35" hidden="1"/>
    <cellStyle name="40% — акцент2" xfId="53719" builtinId="35" hidden="1"/>
    <cellStyle name="40% — акцент2" xfId="53762" builtinId="35" hidden="1"/>
    <cellStyle name="40% — акцент2" xfId="53677" builtinId="35" hidden="1"/>
    <cellStyle name="40% — акцент2" xfId="53797" builtinId="35" hidden="1"/>
    <cellStyle name="40% — акцент2" xfId="53840" builtinId="35" hidden="1"/>
    <cellStyle name="40% — акцент2" xfId="49485" builtinId="35" hidden="1"/>
    <cellStyle name="40% — акцент2" xfId="53944" builtinId="35" hidden="1"/>
    <cellStyle name="40% — акцент2" xfId="53987" builtinId="35" hidden="1"/>
    <cellStyle name="40% — акцент2" xfId="53902" builtinId="35" hidden="1"/>
    <cellStyle name="40% — акцент2" xfId="54022" builtinId="35" hidden="1"/>
    <cellStyle name="40% — акцент2" xfId="54065" builtinId="35" hidden="1"/>
    <cellStyle name="40% — акцент2" xfId="52571" builtinId="35" hidden="1"/>
    <cellStyle name="40% — акцент2" xfId="54169" builtinId="35" hidden="1"/>
    <cellStyle name="40% — акцент2" xfId="54212" builtinId="35" hidden="1"/>
    <cellStyle name="40% — акцент2" xfId="54127" builtinId="35" hidden="1"/>
    <cellStyle name="40% — акцент2" xfId="54247" builtinId="35" hidden="1"/>
    <cellStyle name="40% — акцент2" xfId="54290" builtinId="35" hidden="1"/>
    <cellStyle name="40% — акцент2" xfId="49478" builtinId="35" hidden="1"/>
    <cellStyle name="40% — акцент2" xfId="54388" builtinId="35" hidden="1"/>
    <cellStyle name="40% — акцент2" xfId="54431" builtinId="35" hidden="1"/>
    <cellStyle name="40% — акцент2" xfId="54347" builtinId="35" hidden="1"/>
    <cellStyle name="40% — акцент2" xfId="54466" builtinId="35" hidden="1"/>
    <cellStyle name="40% — акцент2" xfId="54508" builtinId="35" hidden="1"/>
    <cellStyle name="40% — акцент2" xfId="51795" builtinId="35" hidden="1"/>
    <cellStyle name="40% — акцент2" xfId="54605" builtinId="35" hidden="1"/>
    <cellStyle name="40% — акцент2" xfId="54648" builtinId="35" hidden="1"/>
    <cellStyle name="40% — акцент2" xfId="54564" builtinId="35" hidden="1"/>
    <cellStyle name="40% — акцент2" xfId="54683" builtinId="35" hidden="1"/>
    <cellStyle name="40% — акцент2" xfId="54725" builtinId="35" hidden="1"/>
    <cellStyle name="40% — акцент3" xfId="83" builtinId="39" hidden="1"/>
    <cellStyle name="40% — акцент3" xfId="20656" builtinId="39" hidden="1"/>
    <cellStyle name="40% — акцент3" xfId="20757" builtinId="39" hidden="1"/>
    <cellStyle name="40% — акцент3" xfId="20800" builtinId="39" hidden="1"/>
    <cellStyle name="40% — акцент3" xfId="20710" builtinId="39" hidden="1"/>
    <cellStyle name="40% — акцент3" xfId="20835" builtinId="39" hidden="1"/>
    <cellStyle name="40% — акцент3" xfId="20879" builtinId="39" hidden="1"/>
    <cellStyle name="40% — акцент3" xfId="24803" builtinId="39" hidden="1"/>
    <cellStyle name="40% — акцент3" xfId="24896" builtinId="39" hidden="1"/>
    <cellStyle name="40% — акцент3" xfId="24939" builtinId="39" hidden="1"/>
    <cellStyle name="40% — акцент3" xfId="24854" builtinId="39" hidden="1"/>
    <cellStyle name="40% — акцент3" xfId="24974" builtinId="39" hidden="1"/>
    <cellStyle name="40% — акцент3" xfId="25017" builtinId="39" hidden="1"/>
    <cellStyle name="40% — акцент3" xfId="25063" builtinId="39" hidden="1"/>
    <cellStyle name="40% — акцент3" xfId="25156" builtinId="39" hidden="1"/>
    <cellStyle name="40% — акцент3" xfId="25199" builtinId="39" hidden="1"/>
    <cellStyle name="40% — акцент3" xfId="25114" builtinId="39" hidden="1"/>
    <cellStyle name="40% — акцент3" xfId="25234" builtinId="39" hidden="1"/>
    <cellStyle name="40% — акцент3" xfId="25277" builtinId="39" hidden="1"/>
    <cellStyle name="40% — акцент3" xfId="24868" builtinId="39" hidden="1"/>
    <cellStyle name="40% — акцент3" xfId="25381" builtinId="39" hidden="1"/>
    <cellStyle name="40% — акцент3" xfId="25424" builtinId="39" hidden="1"/>
    <cellStyle name="40% — акцент3" xfId="25339" builtinId="39" hidden="1"/>
    <cellStyle name="40% — акцент3" xfId="25459" builtinId="39" hidden="1"/>
    <cellStyle name="40% — акцент3" xfId="25502" builtinId="39" hidden="1"/>
    <cellStyle name="40% — акцент3" xfId="25128" builtinId="39" hidden="1"/>
    <cellStyle name="40% — акцент3" xfId="25606" builtinId="39" hidden="1"/>
    <cellStyle name="40% — акцент3" xfId="25649" builtinId="39" hidden="1"/>
    <cellStyle name="40% — акцент3" xfId="25564" builtinId="39" hidden="1"/>
    <cellStyle name="40% — акцент3" xfId="25684" builtinId="39" hidden="1"/>
    <cellStyle name="40% — акцент3" xfId="25727" builtinId="39" hidden="1"/>
    <cellStyle name="40% — акцент3" xfId="25353" builtinId="39" hidden="1"/>
    <cellStyle name="40% — акцент3" xfId="25825" builtinId="39" hidden="1"/>
    <cellStyle name="40% — акцент3" xfId="25868" builtinId="39" hidden="1"/>
    <cellStyle name="40% — акцент3" xfId="25784" builtinId="39" hidden="1"/>
    <cellStyle name="40% — акцент3" xfId="25903" builtinId="39" hidden="1"/>
    <cellStyle name="40% — акцент3" xfId="25945" builtinId="39" hidden="1"/>
    <cellStyle name="40% — акцент3" xfId="25578" builtinId="39" hidden="1"/>
    <cellStyle name="40% — акцент3" xfId="26042" builtinId="39" hidden="1"/>
    <cellStyle name="40% — акцент3" xfId="26085" builtinId="39" hidden="1"/>
    <cellStyle name="40% — акцент3" xfId="26001" builtinId="39" hidden="1"/>
    <cellStyle name="40% — акцент3" xfId="26120" builtinId="39" hidden="1"/>
    <cellStyle name="40% — акцент3" xfId="26162" builtinId="39" hidden="1"/>
    <cellStyle name="40% — акцент3" xfId="31077" builtinId="39" hidden="1"/>
    <cellStyle name="40% — акцент3" xfId="49240" builtinId="39" hidden="1"/>
    <cellStyle name="40% — акцент3" xfId="49328" builtinId="39" hidden="1"/>
    <cellStyle name="40% — акцент3" xfId="49371" builtinId="39" hidden="1"/>
    <cellStyle name="40% — акцент3" xfId="49286" builtinId="39" hidden="1"/>
    <cellStyle name="40% — акцент3" xfId="49406" builtinId="39" hidden="1"/>
    <cellStyle name="40% — акцент3" xfId="49448" builtinId="39" hidden="1"/>
    <cellStyle name="40% — акцент3" xfId="53370" builtinId="39" hidden="1"/>
    <cellStyle name="40% — акцент3" xfId="53463" builtinId="39" hidden="1"/>
    <cellStyle name="40% — акцент3" xfId="53506" builtinId="39" hidden="1"/>
    <cellStyle name="40% — акцент3" xfId="53421" builtinId="39" hidden="1"/>
    <cellStyle name="40% — акцент3" xfId="53541" builtinId="39" hidden="1"/>
    <cellStyle name="40% — акцент3" xfId="53584" builtinId="39" hidden="1"/>
    <cellStyle name="40% — акцент3" xfId="53630" builtinId="39" hidden="1"/>
    <cellStyle name="40% — акцент3" xfId="53723" builtinId="39" hidden="1"/>
    <cellStyle name="40% — акцент3" xfId="53766" builtinId="39" hidden="1"/>
    <cellStyle name="40% — акцент3" xfId="53681" builtinId="39" hidden="1"/>
    <cellStyle name="40% — акцент3" xfId="53801" builtinId="39" hidden="1"/>
    <cellStyle name="40% — акцент3" xfId="53844" builtinId="39" hidden="1"/>
    <cellStyle name="40% — акцент3" xfId="53435" builtinId="39" hidden="1"/>
    <cellStyle name="40% — акцент3" xfId="53948" builtinId="39" hidden="1"/>
    <cellStyle name="40% — акцент3" xfId="53991" builtinId="39" hidden="1"/>
    <cellStyle name="40% — акцент3" xfId="53906" builtinId="39" hidden="1"/>
    <cellStyle name="40% — акцент3" xfId="54026" builtinId="39" hidden="1"/>
    <cellStyle name="40% — акцент3" xfId="54069" builtinId="39" hidden="1"/>
    <cellStyle name="40% — акцент3" xfId="53695" builtinId="39" hidden="1"/>
    <cellStyle name="40% — акцент3" xfId="54173" builtinId="39" hidden="1"/>
    <cellStyle name="40% — акцент3" xfId="54216" builtinId="39" hidden="1"/>
    <cellStyle name="40% — акцент3" xfId="54131" builtinId="39" hidden="1"/>
    <cellStyle name="40% — акцент3" xfId="54251" builtinId="39" hidden="1"/>
    <cellStyle name="40% — акцент3" xfId="54294" builtinId="39" hidden="1"/>
    <cellStyle name="40% — акцент3" xfId="53920" builtinId="39" hidden="1"/>
    <cellStyle name="40% — акцент3" xfId="54392" builtinId="39" hidden="1"/>
    <cellStyle name="40% — акцент3" xfId="54435" builtinId="39" hidden="1"/>
    <cellStyle name="40% — акцент3" xfId="54351" builtinId="39" hidden="1"/>
    <cellStyle name="40% — акцент3" xfId="54470" builtinId="39" hidden="1"/>
    <cellStyle name="40% — акцент3" xfId="54512" builtinId="39" hidden="1"/>
    <cellStyle name="40% — акцент3" xfId="54145" builtinId="39" hidden="1"/>
    <cellStyle name="40% — акцент3" xfId="54609" builtinId="39" hidden="1"/>
    <cellStyle name="40% — акцент3" xfId="54652" builtinId="39" hidden="1"/>
    <cellStyle name="40% — акцент3" xfId="54568" builtinId="39" hidden="1"/>
    <cellStyle name="40% — акцент3" xfId="54687" builtinId="39" hidden="1"/>
    <cellStyle name="40% — акцент3" xfId="54729" builtinId="39" hidden="1"/>
    <cellStyle name="40% — акцент4" xfId="87" builtinId="43" hidden="1"/>
    <cellStyle name="40% — акцент4" xfId="20660" builtinId="43" hidden="1"/>
    <cellStyle name="40% — акцент4" xfId="20761" builtinId="43" hidden="1"/>
    <cellStyle name="40% — акцент4" xfId="20804" builtinId="43" hidden="1"/>
    <cellStyle name="40% — акцент4" xfId="20714" builtinId="43" hidden="1"/>
    <cellStyle name="40% — акцент4" xfId="20839" builtinId="43" hidden="1"/>
    <cellStyle name="40% — акцент4" xfId="20883" builtinId="43" hidden="1"/>
    <cellStyle name="40% — акцент4" xfId="24807" builtinId="43" hidden="1"/>
    <cellStyle name="40% — акцент4" xfId="24900" builtinId="43" hidden="1"/>
    <cellStyle name="40% — акцент4" xfId="24943" builtinId="43" hidden="1"/>
    <cellStyle name="40% — акцент4" xfId="24858" builtinId="43" hidden="1"/>
    <cellStyle name="40% — акцент4" xfId="24978" builtinId="43" hidden="1"/>
    <cellStyle name="40% — акцент4" xfId="25021" builtinId="43" hidden="1"/>
    <cellStyle name="40% — акцент4" xfId="25067" builtinId="43" hidden="1"/>
    <cellStyle name="40% — акцент4" xfId="25160" builtinId="43" hidden="1"/>
    <cellStyle name="40% — акцент4" xfId="25203" builtinId="43" hidden="1"/>
    <cellStyle name="40% — акцент4" xfId="25118" builtinId="43" hidden="1"/>
    <cellStyle name="40% — акцент4" xfId="25238" builtinId="43" hidden="1"/>
    <cellStyle name="40% — акцент4" xfId="25281" builtinId="43" hidden="1"/>
    <cellStyle name="40% — акцент4" xfId="20935" builtinId="43" hidden="1"/>
    <cellStyle name="40% — акцент4" xfId="25385" builtinId="43" hidden="1"/>
    <cellStyle name="40% — акцент4" xfId="25428" builtinId="43" hidden="1"/>
    <cellStyle name="40% — акцент4" xfId="25343" builtinId="43" hidden="1"/>
    <cellStyle name="40% — акцент4" xfId="25463" builtinId="43" hidden="1"/>
    <cellStyle name="40% — акцент4" xfId="25506" builtinId="43" hidden="1"/>
    <cellStyle name="40% — акцент4" xfId="22470" builtinId="43" hidden="1"/>
    <cellStyle name="40% — акцент4" xfId="25610" builtinId="43" hidden="1"/>
    <cellStyle name="40% — акцент4" xfId="25653" builtinId="43" hidden="1"/>
    <cellStyle name="40% — акцент4" xfId="25568" builtinId="43" hidden="1"/>
    <cellStyle name="40% — акцент4" xfId="25688" builtinId="43" hidden="1"/>
    <cellStyle name="40% — акцент4" xfId="25731" builtinId="43" hidden="1"/>
    <cellStyle name="40% — акцент4" xfId="22469" builtinId="43" hidden="1"/>
    <cellStyle name="40% — акцент4" xfId="25829" builtinId="43" hidden="1"/>
    <cellStyle name="40% — акцент4" xfId="25872" builtinId="43" hidden="1"/>
    <cellStyle name="40% — акцент4" xfId="25788" builtinId="43" hidden="1"/>
    <cellStyle name="40% — акцент4" xfId="25907" builtinId="43" hidden="1"/>
    <cellStyle name="40% — акцент4" xfId="25949" builtinId="43" hidden="1"/>
    <cellStyle name="40% — акцент4" xfId="24773" builtinId="43" hidden="1"/>
    <cellStyle name="40% — акцент4" xfId="26046" builtinId="43" hidden="1"/>
    <cellStyle name="40% — акцент4" xfId="26089" builtinId="43" hidden="1"/>
    <cellStyle name="40% — акцент4" xfId="26005" builtinId="43" hidden="1"/>
    <cellStyle name="40% — акцент4" xfId="26124" builtinId="43" hidden="1"/>
    <cellStyle name="40% — акцент4" xfId="26166" builtinId="43" hidden="1"/>
    <cellStyle name="40% — акцент4" xfId="31081" builtinId="43" hidden="1"/>
    <cellStyle name="40% — акцент4" xfId="49244" builtinId="43" hidden="1"/>
    <cellStyle name="40% — акцент4" xfId="49332" builtinId="43" hidden="1"/>
    <cellStyle name="40% — акцент4" xfId="49375" builtinId="43" hidden="1"/>
    <cellStyle name="40% — акцент4" xfId="49290" builtinId="43" hidden="1"/>
    <cellStyle name="40% — акцент4" xfId="49410" builtinId="43" hidden="1"/>
    <cellStyle name="40% — акцент4" xfId="49452" builtinId="43" hidden="1"/>
    <cellStyle name="40% — акцент4" xfId="53374" builtinId="43" hidden="1"/>
    <cellStyle name="40% — акцент4" xfId="53467" builtinId="43" hidden="1"/>
    <cellStyle name="40% — акцент4" xfId="53510" builtinId="43" hidden="1"/>
    <cellStyle name="40% — акцент4" xfId="53425" builtinId="43" hidden="1"/>
    <cellStyle name="40% — акцент4" xfId="53545" builtinId="43" hidden="1"/>
    <cellStyle name="40% — акцент4" xfId="53588" builtinId="43" hidden="1"/>
    <cellStyle name="40% — акцент4" xfId="53634" builtinId="43" hidden="1"/>
    <cellStyle name="40% — акцент4" xfId="53727" builtinId="43" hidden="1"/>
    <cellStyle name="40% — акцент4" xfId="53770" builtinId="43" hidden="1"/>
    <cellStyle name="40% — акцент4" xfId="53685" builtinId="43" hidden="1"/>
    <cellStyle name="40% — акцент4" xfId="53805" builtinId="43" hidden="1"/>
    <cellStyle name="40% — акцент4" xfId="53848" builtinId="43" hidden="1"/>
    <cellStyle name="40% — акцент4" xfId="49502" builtinId="43" hidden="1"/>
    <cellStyle name="40% — акцент4" xfId="53952" builtinId="43" hidden="1"/>
    <cellStyle name="40% — акцент4" xfId="53995" builtinId="43" hidden="1"/>
    <cellStyle name="40% — акцент4" xfId="53910" builtinId="43" hidden="1"/>
    <cellStyle name="40% — акцент4" xfId="54030" builtinId="43" hidden="1"/>
    <cellStyle name="40% — акцент4" xfId="54073" builtinId="43" hidden="1"/>
    <cellStyle name="40% — акцент4" xfId="51037" builtinId="43" hidden="1"/>
    <cellStyle name="40% — акцент4" xfId="54177" builtinId="43" hidden="1"/>
    <cellStyle name="40% — акцент4" xfId="54220" builtinId="43" hidden="1"/>
    <cellStyle name="40% — акцент4" xfId="54135" builtinId="43" hidden="1"/>
    <cellStyle name="40% — акцент4" xfId="54255" builtinId="43" hidden="1"/>
    <cellStyle name="40% — акцент4" xfId="54298" builtinId="43" hidden="1"/>
    <cellStyle name="40% — акцент4" xfId="51036" builtinId="43" hidden="1"/>
    <cellStyle name="40% — акцент4" xfId="54396" builtinId="43" hidden="1"/>
    <cellStyle name="40% — акцент4" xfId="54439" builtinId="43" hidden="1"/>
    <cellStyle name="40% — акцент4" xfId="54355" builtinId="43" hidden="1"/>
    <cellStyle name="40% — акцент4" xfId="54474" builtinId="43" hidden="1"/>
    <cellStyle name="40% — акцент4" xfId="54516" builtinId="43" hidden="1"/>
    <cellStyle name="40% — акцент4" xfId="53340" builtinId="43" hidden="1"/>
    <cellStyle name="40% — акцент4" xfId="54613" builtinId="43" hidden="1"/>
    <cellStyle name="40% — акцент4" xfId="54656" builtinId="43" hidden="1"/>
    <cellStyle name="40% — акцент4" xfId="54572" builtinId="43" hidden="1"/>
    <cellStyle name="40% — акцент4" xfId="54691" builtinId="43" hidden="1"/>
    <cellStyle name="40% — акцент4" xfId="54733" builtinId="43" hidden="1"/>
    <cellStyle name="40% — акцент5" xfId="91" builtinId="47" hidden="1"/>
    <cellStyle name="40% — акцент5" xfId="20664" builtinId="47" hidden="1"/>
    <cellStyle name="40% — акцент5" xfId="20765" builtinId="47" hidden="1"/>
    <cellStyle name="40% — акцент5" xfId="20808" builtinId="47" hidden="1"/>
    <cellStyle name="40% — акцент5" xfId="20718" builtinId="47" hidden="1"/>
    <cellStyle name="40% — акцент5" xfId="20843" builtinId="47" hidden="1"/>
    <cellStyle name="40% — акцент5" xfId="20887" builtinId="47" hidden="1"/>
    <cellStyle name="40% — акцент5" xfId="24811" builtinId="47" hidden="1"/>
    <cellStyle name="40% — акцент5" xfId="24904" builtinId="47" hidden="1"/>
    <cellStyle name="40% — акцент5" xfId="24947" builtinId="47" hidden="1"/>
    <cellStyle name="40% — акцент5" xfId="24862" builtinId="47" hidden="1"/>
    <cellStyle name="40% — акцент5" xfId="24982" builtinId="47" hidden="1"/>
    <cellStyle name="40% — акцент5" xfId="25025" builtinId="47" hidden="1"/>
    <cellStyle name="40% — акцент5" xfId="25071" builtinId="47" hidden="1"/>
    <cellStyle name="40% — акцент5" xfId="25164" builtinId="47" hidden="1"/>
    <cellStyle name="40% — акцент5" xfId="25207" builtinId="47" hidden="1"/>
    <cellStyle name="40% — акцент5" xfId="25122" builtinId="47" hidden="1"/>
    <cellStyle name="40% — акцент5" xfId="25242" builtinId="47" hidden="1"/>
    <cellStyle name="40% — акцент5" xfId="25285" builtinId="47" hidden="1"/>
    <cellStyle name="40% — акцент5" xfId="25296" builtinId="47" hidden="1"/>
    <cellStyle name="40% — акцент5" xfId="25389" builtinId="47" hidden="1"/>
    <cellStyle name="40% — акцент5" xfId="25432" builtinId="47" hidden="1"/>
    <cellStyle name="40% — акцент5" xfId="25347" builtinId="47" hidden="1"/>
    <cellStyle name="40% — акцент5" xfId="25467" builtinId="47" hidden="1"/>
    <cellStyle name="40% — акцент5" xfId="25510" builtinId="47" hidden="1"/>
    <cellStyle name="40% — акцент5" xfId="25521" builtinId="47" hidden="1"/>
    <cellStyle name="40% — акцент5" xfId="25614" builtinId="47" hidden="1"/>
    <cellStyle name="40% — акцент5" xfId="25657" builtinId="47" hidden="1"/>
    <cellStyle name="40% — акцент5" xfId="25572" builtinId="47" hidden="1"/>
    <cellStyle name="40% — акцент5" xfId="25692" builtinId="47" hidden="1"/>
    <cellStyle name="40% — акцент5" xfId="25735" builtinId="47" hidden="1"/>
    <cellStyle name="40% — акцент5" xfId="25746" builtinId="47" hidden="1"/>
    <cellStyle name="40% — акцент5" xfId="25833" builtinId="47" hidden="1"/>
    <cellStyle name="40% — акцент5" xfId="25876" builtinId="47" hidden="1"/>
    <cellStyle name="40% — акцент5" xfId="25792" builtinId="47" hidden="1"/>
    <cellStyle name="40% — акцент5" xfId="25911" builtinId="47" hidden="1"/>
    <cellStyle name="40% — акцент5" xfId="25953" builtinId="47" hidden="1"/>
    <cellStyle name="40% — акцент5" xfId="25963" builtinId="47" hidden="1"/>
    <cellStyle name="40% — акцент5" xfId="26050" builtinId="47" hidden="1"/>
    <cellStyle name="40% — акцент5" xfId="26093" builtinId="47" hidden="1"/>
    <cellStyle name="40% — акцент5" xfId="26009" builtinId="47" hidden="1"/>
    <cellStyle name="40% — акцент5" xfId="26128" builtinId="47" hidden="1"/>
    <cellStyle name="40% — акцент5" xfId="26170" builtinId="47" hidden="1"/>
    <cellStyle name="40% — акцент5" xfId="31085" builtinId="47" hidden="1"/>
    <cellStyle name="40% — акцент5" xfId="49248" builtinId="47" hidden="1"/>
    <cellStyle name="40% — акцент5" xfId="49336" builtinId="47" hidden="1"/>
    <cellStyle name="40% — акцент5" xfId="49379" builtinId="47" hidden="1"/>
    <cellStyle name="40% — акцент5" xfId="49294" builtinId="47" hidden="1"/>
    <cellStyle name="40% — акцент5" xfId="49414" builtinId="47" hidden="1"/>
    <cellStyle name="40% — акцент5" xfId="49456" builtinId="47" hidden="1"/>
    <cellStyle name="40% — акцент5" xfId="53378" builtinId="47" hidden="1"/>
    <cellStyle name="40% — акцент5" xfId="53471" builtinId="47" hidden="1"/>
    <cellStyle name="40% — акцент5" xfId="53514" builtinId="47" hidden="1"/>
    <cellStyle name="40% — акцент5" xfId="53429" builtinId="47" hidden="1"/>
    <cellStyle name="40% — акцент5" xfId="53549" builtinId="47" hidden="1"/>
    <cellStyle name="40% — акцент5" xfId="53592" builtinId="47" hidden="1"/>
    <cellStyle name="40% — акцент5" xfId="53638" builtinId="47" hidden="1"/>
    <cellStyle name="40% — акцент5" xfId="53731" builtinId="47" hidden="1"/>
    <cellStyle name="40% — акцент5" xfId="53774" builtinId="47" hidden="1"/>
    <cellStyle name="40% — акцент5" xfId="53689" builtinId="47" hidden="1"/>
    <cellStyle name="40% — акцент5" xfId="53809" builtinId="47" hidden="1"/>
    <cellStyle name="40% — акцент5" xfId="53852" builtinId="47" hidden="1"/>
    <cellStyle name="40% — акцент5" xfId="53863" builtinId="47" hidden="1"/>
    <cellStyle name="40% — акцент5" xfId="53956" builtinId="47" hidden="1"/>
    <cellStyle name="40% — акцент5" xfId="53999" builtinId="47" hidden="1"/>
    <cellStyle name="40% — акцент5" xfId="53914" builtinId="47" hidden="1"/>
    <cellStyle name="40% — акцент5" xfId="54034" builtinId="47" hidden="1"/>
    <cellStyle name="40% — акцент5" xfId="54077" builtinId="47" hidden="1"/>
    <cellStyle name="40% — акцент5" xfId="54088" builtinId="47" hidden="1"/>
    <cellStyle name="40% — акцент5" xfId="54181" builtinId="47" hidden="1"/>
    <cellStyle name="40% — акцент5" xfId="54224" builtinId="47" hidden="1"/>
    <cellStyle name="40% — акцент5" xfId="54139" builtinId="47" hidden="1"/>
    <cellStyle name="40% — акцент5" xfId="54259" builtinId="47" hidden="1"/>
    <cellStyle name="40% — акцент5" xfId="54302" builtinId="47" hidden="1"/>
    <cellStyle name="40% — акцент5" xfId="54313" builtinId="47" hidden="1"/>
    <cellStyle name="40% — акцент5" xfId="54400" builtinId="47" hidden="1"/>
    <cellStyle name="40% — акцент5" xfId="54443" builtinId="47" hidden="1"/>
    <cellStyle name="40% — акцент5" xfId="54359" builtinId="47" hidden="1"/>
    <cellStyle name="40% — акцент5" xfId="54478" builtinId="47" hidden="1"/>
    <cellStyle name="40% — акцент5" xfId="54520" builtinId="47" hidden="1"/>
    <cellStyle name="40% — акцент5" xfId="54530" builtinId="47" hidden="1"/>
    <cellStyle name="40% — акцент5" xfId="54617" builtinId="47" hidden="1"/>
    <cellStyle name="40% — акцент5" xfId="54660" builtinId="47" hidden="1"/>
    <cellStyle name="40% — акцент5" xfId="54576" builtinId="47" hidden="1"/>
    <cellStyle name="40% — акцент5" xfId="54695" builtinId="47" hidden="1"/>
    <cellStyle name="40% — акцент5" xfId="54737" builtinId="47" hidden="1"/>
    <cellStyle name="40% — акцент6" xfId="95" builtinId="51" hidden="1"/>
    <cellStyle name="40% — акцент6" xfId="20668" builtinId="51" hidden="1"/>
    <cellStyle name="40% — акцент6" xfId="20769" builtinId="51" hidden="1"/>
    <cellStyle name="40% — акцент6" xfId="20812" builtinId="51" hidden="1"/>
    <cellStyle name="40% — акцент6" xfId="20722" builtinId="51" hidden="1"/>
    <cellStyle name="40% — акцент6" xfId="20847" builtinId="51" hidden="1"/>
    <cellStyle name="40% — акцент6" xfId="20891" builtinId="51" hidden="1"/>
    <cellStyle name="40% — акцент6" xfId="24815" builtinId="51" hidden="1"/>
    <cellStyle name="40% — акцент6" xfId="24908" builtinId="51" hidden="1"/>
    <cellStyle name="40% — акцент6" xfId="24951" builtinId="51" hidden="1"/>
    <cellStyle name="40% — акцент6" xfId="24866" builtinId="51" hidden="1"/>
    <cellStyle name="40% — акцент6" xfId="24986" builtinId="51" hidden="1"/>
    <cellStyle name="40% — акцент6" xfId="25029" builtinId="51" hidden="1"/>
    <cellStyle name="40% — акцент6" xfId="25075" builtinId="51" hidden="1"/>
    <cellStyle name="40% — акцент6" xfId="25168" builtinId="51" hidden="1"/>
    <cellStyle name="40% — акцент6" xfId="25211" builtinId="51" hidden="1"/>
    <cellStyle name="40% — акцент6" xfId="25126" builtinId="51" hidden="1"/>
    <cellStyle name="40% — акцент6" xfId="25246" builtinId="51" hidden="1"/>
    <cellStyle name="40% — акцент6" xfId="25289" builtinId="51" hidden="1"/>
    <cellStyle name="40% — акцент6" xfId="25300" builtinId="51" hidden="1"/>
    <cellStyle name="40% — акцент6" xfId="25393" builtinId="51" hidden="1"/>
    <cellStyle name="40% — акцент6" xfId="25436" builtinId="51" hidden="1"/>
    <cellStyle name="40% — акцент6" xfId="25351" builtinId="51" hidden="1"/>
    <cellStyle name="40% — акцент6" xfId="25471" builtinId="51" hidden="1"/>
    <cellStyle name="40% — акцент6" xfId="25514" builtinId="51" hidden="1"/>
    <cellStyle name="40% — акцент6" xfId="25525" builtinId="51" hidden="1"/>
    <cellStyle name="40% — акцент6" xfId="25618" builtinId="51" hidden="1"/>
    <cellStyle name="40% — акцент6" xfId="25661" builtinId="51" hidden="1"/>
    <cellStyle name="40% — акцент6" xfId="25576" builtinId="51" hidden="1"/>
    <cellStyle name="40% — акцент6" xfId="25696" builtinId="51" hidden="1"/>
    <cellStyle name="40% — акцент6" xfId="25739" builtinId="51" hidden="1"/>
    <cellStyle name="40% — акцент6" xfId="25750" builtinId="51" hidden="1"/>
    <cellStyle name="40% — акцент6" xfId="25837" builtinId="51" hidden="1"/>
    <cellStyle name="40% — акцент6" xfId="25880" builtinId="51" hidden="1"/>
    <cellStyle name="40% — акцент6" xfId="25796" builtinId="51" hidden="1"/>
    <cellStyle name="40% — акцент6" xfId="25915" builtinId="51" hidden="1"/>
    <cellStyle name="40% — акцент6" xfId="25957" builtinId="51" hidden="1"/>
    <cellStyle name="40% — акцент6" xfId="25967" builtinId="51" hidden="1"/>
    <cellStyle name="40% — акцент6" xfId="26054" builtinId="51" hidden="1"/>
    <cellStyle name="40% — акцент6" xfId="26097" builtinId="51" hidden="1"/>
    <cellStyle name="40% — акцент6" xfId="26013" builtinId="51" hidden="1"/>
    <cellStyle name="40% — акцент6" xfId="26132" builtinId="51" hidden="1"/>
    <cellStyle name="40% — акцент6" xfId="26174" builtinId="51" hidden="1"/>
    <cellStyle name="40% — акцент6" xfId="31089" builtinId="51" hidden="1"/>
    <cellStyle name="40% — акцент6" xfId="49252" builtinId="51" hidden="1"/>
    <cellStyle name="40% — акцент6" xfId="49340" builtinId="51" hidden="1"/>
    <cellStyle name="40% — акцент6" xfId="49383" builtinId="51" hidden="1"/>
    <cellStyle name="40% — акцент6" xfId="49298" builtinId="51" hidden="1"/>
    <cellStyle name="40% — акцент6" xfId="49418" builtinId="51" hidden="1"/>
    <cellStyle name="40% — акцент6" xfId="49460" builtinId="51" hidden="1"/>
    <cellStyle name="40% — акцент6" xfId="53382" builtinId="51" hidden="1"/>
    <cellStyle name="40% — акцент6" xfId="53475" builtinId="51" hidden="1"/>
    <cellStyle name="40% — акцент6" xfId="53518" builtinId="51" hidden="1"/>
    <cellStyle name="40% — акцент6" xfId="53433" builtinId="51" hidden="1"/>
    <cellStyle name="40% — акцент6" xfId="53553" builtinId="51" hidden="1"/>
    <cellStyle name="40% — акцент6" xfId="53596" builtinId="51" hidden="1"/>
    <cellStyle name="40% — акцент6" xfId="53642" builtinId="51" hidden="1"/>
    <cellStyle name="40% — акцент6" xfId="53735" builtinId="51" hidden="1"/>
    <cellStyle name="40% — акцент6" xfId="53778" builtinId="51" hidden="1"/>
    <cellStyle name="40% — акцент6" xfId="53693" builtinId="51" hidden="1"/>
    <cellStyle name="40% — акцент6" xfId="53813" builtinId="51" hidden="1"/>
    <cellStyle name="40% — акцент6" xfId="53856" builtinId="51" hidden="1"/>
    <cellStyle name="40% — акцент6" xfId="53867" builtinId="51" hidden="1"/>
    <cellStyle name="40% — акцент6" xfId="53960" builtinId="51" hidden="1"/>
    <cellStyle name="40% — акцент6" xfId="54003" builtinId="51" hidden="1"/>
    <cellStyle name="40% — акцент6" xfId="53918" builtinId="51" hidden="1"/>
    <cellStyle name="40% — акцент6" xfId="54038" builtinId="51" hidden="1"/>
    <cellStyle name="40% — акцент6" xfId="54081" builtinId="51" hidden="1"/>
    <cellStyle name="40% — акцент6" xfId="54092" builtinId="51" hidden="1"/>
    <cellStyle name="40% — акцент6" xfId="54185" builtinId="51" hidden="1"/>
    <cellStyle name="40% — акцент6" xfId="54228" builtinId="51" hidden="1"/>
    <cellStyle name="40% — акцент6" xfId="54143" builtinId="51" hidden="1"/>
    <cellStyle name="40% — акцент6" xfId="54263" builtinId="51" hidden="1"/>
    <cellStyle name="40% — акцент6" xfId="54306" builtinId="51" hidden="1"/>
    <cellStyle name="40% — акцент6" xfId="54317" builtinId="51" hidden="1"/>
    <cellStyle name="40% — акцент6" xfId="54404" builtinId="51" hidden="1"/>
    <cellStyle name="40% — акцент6" xfId="54447" builtinId="51" hidden="1"/>
    <cellStyle name="40% — акцент6" xfId="54363" builtinId="51" hidden="1"/>
    <cellStyle name="40% — акцент6" xfId="54482" builtinId="51" hidden="1"/>
    <cellStyle name="40% — акцент6" xfId="54524" builtinId="51" hidden="1"/>
    <cellStyle name="40% — акцент6" xfId="54534" builtinId="51" hidden="1"/>
    <cellStyle name="40% — акцент6" xfId="54621" builtinId="51" hidden="1"/>
    <cellStyle name="40% — акцент6" xfId="54664" builtinId="51" hidden="1"/>
    <cellStyle name="40% — акцент6" xfId="54580" builtinId="51" hidden="1"/>
    <cellStyle name="40% — акцент6" xfId="54699" builtinId="51" hidden="1"/>
    <cellStyle name="40% — акцент6" xfId="54741" builtinId="51" hidden="1"/>
    <cellStyle name="60% — акцент1" xfId="76" builtinId="32" hidden="1"/>
    <cellStyle name="60% — акцент1" xfId="20649" builtinId="32" hidden="1"/>
    <cellStyle name="60% — акцент1" xfId="20750" builtinId="32" hidden="1"/>
    <cellStyle name="60% — акцент1" xfId="20793" builtinId="32" hidden="1"/>
    <cellStyle name="60% — акцент1" xfId="20702" builtinId="32" hidden="1"/>
    <cellStyle name="60% — акцент1" xfId="20828" builtinId="32" hidden="1"/>
    <cellStyle name="60% — акцент1" xfId="20872" builtinId="32" hidden="1"/>
    <cellStyle name="60% — акцент1" xfId="24796" builtinId="32" hidden="1"/>
    <cellStyle name="60% — акцент1" xfId="24889" builtinId="32" hidden="1"/>
    <cellStyle name="60% — акцент1" xfId="24932" builtinId="32" hidden="1"/>
    <cellStyle name="60% — акцент1" xfId="24847" builtinId="32" hidden="1"/>
    <cellStyle name="60% — акцент1" xfId="24967" builtinId="32" hidden="1"/>
    <cellStyle name="60% — акцент1" xfId="25010" builtinId="32" hidden="1"/>
    <cellStyle name="60% — акцент1" xfId="25056" builtinId="32" hidden="1"/>
    <cellStyle name="60% — акцент1" xfId="25149" builtinId="32" hidden="1"/>
    <cellStyle name="60% — акцент1" xfId="25192" builtinId="32" hidden="1"/>
    <cellStyle name="60% — акцент1" xfId="25107" builtinId="32" hidden="1"/>
    <cellStyle name="60% — акцент1" xfId="25227" builtinId="32" hidden="1"/>
    <cellStyle name="60% — акцент1" xfId="25270" builtinId="32" hidden="1"/>
    <cellStyle name="60% — акцент1" xfId="20898" builtinId="32" hidden="1"/>
    <cellStyle name="60% — акцент1" xfId="25374" builtinId="32" hidden="1"/>
    <cellStyle name="60% — акцент1" xfId="25417" builtinId="32" hidden="1"/>
    <cellStyle name="60% — акцент1" xfId="25332" builtinId="32" hidden="1"/>
    <cellStyle name="60% — акцент1" xfId="25452" builtinId="32" hidden="1"/>
    <cellStyle name="60% — акцент1" xfId="25495" builtinId="32" hidden="1"/>
    <cellStyle name="60% — акцент1" xfId="20925" builtinId="32" hidden="1"/>
    <cellStyle name="60% — акцент1" xfId="25599" builtinId="32" hidden="1"/>
    <cellStyle name="60% — акцент1" xfId="25642" builtinId="32" hidden="1"/>
    <cellStyle name="60% — акцент1" xfId="25557" builtinId="32" hidden="1"/>
    <cellStyle name="60% — акцент1" xfId="25677" builtinId="32" hidden="1"/>
    <cellStyle name="60% — акцент1" xfId="25720" builtinId="32" hidden="1"/>
    <cellStyle name="60% — акцент1" xfId="24764" builtinId="32" hidden="1"/>
    <cellStyle name="60% — акцент1" xfId="25818" builtinId="32" hidden="1"/>
    <cellStyle name="60% — акцент1" xfId="25861" builtinId="32" hidden="1"/>
    <cellStyle name="60% — акцент1" xfId="25777" builtinId="32" hidden="1"/>
    <cellStyle name="60% — акцент1" xfId="25896" builtinId="32" hidden="1"/>
    <cellStyle name="60% — акцент1" xfId="25938" builtinId="32" hidden="1"/>
    <cellStyle name="60% — акцент1" xfId="24774" builtinId="32" hidden="1"/>
    <cellStyle name="60% — акцент1" xfId="26035" builtinId="32" hidden="1"/>
    <cellStyle name="60% — акцент1" xfId="26078" builtinId="32" hidden="1"/>
    <cellStyle name="60% — акцент1" xfId="25994" builtinId="32" hidden="1"/>
    <cellStyle name="60% — акцент1" xfId="26113" builtinId="32" hidden="1"/>
    <cellStyle name="60% — акцент1" xfId="26155" builtinId="32" hidden="1"/>
    <cellStyle name="60% — акцент1" xfId="31070" builtinId="32" hidden="1"/>
    <cellStyle name="60% — акцент1" xfId="49233" builtinId="32" hidden="1"/>
    <cellStyle name="60% — акцент1" xfId="49321" builtinId="32" hidden="1"/>
    <cellStyle name="60% — акцент1" xfId="49364" builtinId="32" hidden="1"/>
    <cellStyle name="60% — акцент1" xfId="49279" builtinId="32" hidden="1"/>
    <cellStyle name="60% — акцент1" xfId="49399" builtinId="32" hidden="1"/>
    <cellStyle name="60% — акцент1" xfId="49441" builtinId="32" hidden="1"/>
    <cellStyle name="60% — акцент1" xfId="53363" builtinId="32" hidden="1"/>
    <cellStyle name="60% — акцент1" xfId="53456" builtinId="32" hidden="1"/>
    <cellStyle name="60% — акцент1" xfId="53499" builtinId="32" hidden="1"/>
    <cellStyle name="60% — акцент1" xfId="53414" builtinId="32" hidden="1"/>
    <cellStyle name="60% — акцент1" xfId="53534" builtinId="32" hidden="1"/>
    <cellStyle name="60% — акцент1" xfId="53577" builtinId="32" hidden="1"/>
    <cellStyle name="60% — акцент1" xfId="53623" builtinId="32" hidden="1"/>
    <cellStyle name="60% — акцент1" xfId="53716" builtinId="32" hidden="1"/>
    <cellStyle name="60% — акцент1" xfId="53759" builtinId="32" hidden="1"/>
    <cellStyle name="60% — акцент1" xfId="53674" builtinId="32" hidden="1"/>
    <cellStyle name="60% — акцент1" xfId="53794" builtinId="32" hidden="1"/>
    <cellStyle name="60% — акцент1" xfId="53837" builtinId="32" hidden="1"/>
    <cellStyle name="60% — акцент1" xfId="49465" builtinId="32" hidden="1"/>
    <cellStyle name="60% — акцент1" xfId="53941" builtinId="32" hidden="1"/>
    <cellStyle name="60% — акцент1" xfId="53984" builtinId="32" hidden="1"/>
    <cellStyle name="60% — акцент1" xfId="53899" builtinId="32" hidden="1"/>
    <cellStyle name="60% — акцент1" xfId="54019" builtinId="32" hidden="1"/>
    <cellStyle name="60% — акцент1" xfId="54062" builtinId="32" hidden="1"/>
    <cellStyle name="60% — акцент1" xfId="49492" builtinId="32" hidden="1"/>
    <cellStyle name="60% — акцент1" xfId="54166" builtinId="32" hidden="1"/>
    <cellStyle name="60% — акцент1" xfId="54209" builtinId="32" hidden="1"/>
    <cellStyle name="60% — акцент1" xfId="54124" builtinId="32" hidden="1"/>
    <cellStyle name="60% — акцент1" xfId="54244" builtinId="32" hidden="1"/>
    <cellStyle name="60% — акцент1" xfId="54287" builtinId="32" hidden="1"/>
    <cellStyle name="60% — акцент1" xfId="53331" builtinId="32" hidden="1"/>
    <cellStyle name="60% — акцент1" xfId="54385" builtinId="32" hidden="1"/>
    <cellStyle name="60% — акцент1" xfId="54428" builtinId="32" hidden="1"/>
    <cellStyle name="60% — акцент1" xfId="54344" builtinId="32" hidden="1"/>
    <cellStyle name="60% — акцент1" xfId="54463" builtinId="32" hidden="1"/>
    <cellStyle name="60% — акцент1" xfId="54505" builtinId="32" hidden="1"/>
    <cellStyle name="60% — акцент1" xfId="53341" builtinId="32" hidden="1"/>
    <cellStyle name="60% — акцент1" xfId="54602" builtinId="32" hidden="1"/>
    <cellStyle name="60% — акцент1" xfId="54645" builtinId="32" hidden="1"/>
    <cellStyle name="60% — акцент1" xfId="54561" builtinId="32" hidden="1"/>
    <cellStyle name="60% — акцент1" xfId="54680" builtinId="32" hidden="1"/>
    <cellStyle name="60% — акцент1" xfId="54722" builtinId="32" hidden="1"/>
    <cellStyle name="60% — акцент1 2" xfId="162"/>
    <cellStyle name="60% — акцент2" xfId="80" builtinId="36" hidden="1"/>
    <cellStyle name="60% — акцент2" xfId="20653" builtinId="36" hidden="1"/>
    <cellStyle name="60% — акцент2" xfId="20754" builtinId="36" hidden="1"/>
    <cellStyle name="60% — акцент2" xfId="20797" builtinId="36" hidden="1"/>
    <cellStyle name="60% — акцент2" xfId="20706" builtinId="36" hidden="1"/>
    <cellStyle name="60% — акцент2" xfId="20832" builtinId="36" hidden="1"/>
    <cellStyle name="60% — акцент2" xfId="20876" builtinId="36" hidden="1"/>
    <cellStyle name="60% — акцент2" xfId="24800" builtinId="36" hidden="1"/>
    <cellStyle name="60% — акцент2" xfId="24893" builtinId="36" hidden="1"/>
    <cellStyle name="60% — акцент2" xfId="24936" builtinId="36" hidden="1"/>
    <cellStyle name="60% — акцент2" xfId="24851" builtinId="36" hidden="1"/>
    <cellStyle name="60% — акцент2" xfId="24971" builtinId="36" hidden="1"/>
    <cellStyle name="60% — акцент2" xfId="25014" builtinId="36" hidden="1"/>
    <cellStyle name="60% — акцент2" xfId="25060" builtinId="36" hidden="1"/>
    <cellStyle name="60% — акцент2" xfId="25153" builtinId="36" hidden="1"/>
    <cellStyle name="60% — акцент2" xfId="25196" builtinId="36" hidden="1"/>
    <cellStyle name="60% — акцент2" xfId="25111" builtinId="36" hidden="1"/>
    <cellStyle name="60% — акцент2" xfId="25231" builtinId="36" hidden="1"/>
    <cellStyle name="60% — акцент2" xfId="25274" builtinId="36" hidden="1"/>
    <cellStyle name="60% — акцент2" xfId="20919" builtinId="36" hidden="1"/>
    <cellStyle name="60% — акцент2" xfId="25378" builtinId="36" hidden="1"/>
    <cellStyle name="60% — акцент2" xfId="25421" builtinId="36" hidden="1"/>
    <cellStyle name="60% — акцент2" xfId="25336" builtinId="36" hidden="1"/>
    <cellStyle name="60% — акцент2" xfId="25456" builtinId="36" hidden="1"/>
    <cellStyle name="60% — акцент2" xfId="25499" builtinId="36" hidden="1"/>
    <cellStyle name="60% — акцент2" xfId="23238" builtinId="36" hidden="1"/>
    <cellStyle name="60% — акцент2" xfId="25603" builtinId="36" hidden="1"/>
    <cellStyle name="60% — акцент2" xfId="25646" builtinId="36" hidden="1"/>
    <cellStyle name="60% — акцент2" xfId="25561" builtinId="36" hidden="1"/>
    <cellStyle name="60% — акцент2" xfId="25681" builtinId="36" hidden="1"/>
    <cellStyle name="60% — акцент2" xfId="25724" builtinId="36" hidden="1"/>
    <cellStyle name="60% — акцент2" xfId="24766" builtinId="36" hidden="1"/>
    <cellStyle name="60% — акцент2" xfId="25822" builtinId="36" hidden="1"/>
    <cellStyle name="60% — акцент2" xfId="25865" builtinId="36" hidden="1"/>
    <cellStyle name="60% — акцент2" xfId="25781" builtinId="36" hidden="1"/>
    <cellStyle name="60% — акцент2" xfId="25900" builtinId="36" hidden="1"/>
    <cellStyle name="60% — акцент2" xfId="25942" builtinId="36" hidden="1"/>
    <cellStyle name="60% — акцент2" xfId="25037" builtinId="36" hidden="1"/>
    <cellStyle name="60% — акцент2" xfId="26039" builtinId="36" hidden="1"/>
    <cellStyle name="60% — акцент2" xfId="26082" builtinId="36" hidden="1"/>
    <cellStyle name="60% — акцент2" xfId="25998" builtinId="36" hidden="1"/>
    <cellStyle name="60% — акцент2" xfId="26117" builtinId="36" hidden="1"/>
    <cellStyle name="60% — акцент2" xfId="26159" builtinId="36" hidden="1"/>
    <cellStyle name="60% — акцент2" xfId="31074" builtinId="36" hidden="1"/>
    <cellStyle name="60% — акцент2" xfId="49237" builtinId="36" hidden="1"/>
    <cellStyle name="60% — акцент2" xfId="49325" builtinId="36" hidden="1"/>
    <cellStyle name="60% — акцент2" xfId="49368" builtinId="36" hidden="1"/>
    <cellStyle name="60% — акцент2" xfId="49283" builtinId="36" hidden="1"/>
    <cellStyle name="60% — акцент2" xfId="49403" builtinId="36" hidden="1"/>
    <cellStyle name="60% — акцент2" xfId="49445" builtinId="36" hidden="1"/>
    <cellStyle name="60% — акцент2" xfId="53367" builtinId="36" hidden="1"/>
    <cellStyle name="60% — акцент2" xfId="53460" builtinId="36" hidden="1"/>
    <cellStyle name="60% — акцент2" xfId="53503" builtinId="36" hidden="1"/>
    <cellStyle name="60% — акцент2" xfId="53418" builtinId="36" hidden="1"/>
    <cellStyle name="60% — акцент2" xfId="53538" builtinId="36" hidden="1"/>
    <cellStyle name="60% — акцент2" xfId="53581" builtinId="36" hidden="1"/>
    <cellStyle name="60% — акцент2" xfId="53627" builtinId="36" hidden="1"/>
    <cellStyle name="60% — акцент2" xfId="53720" builtinId="36" hidden="1"/>
    <cellStyle name="60% — акцент2" xfId="53763" builtinId="36" hidden="1"/>
    <cellStyle name="60% — акцент2" xfId="53678" builtinId="36" hidden="1"/>
    <cellStyle name="60% — акцент2" xfId="53798" builtinId="36" hidden="1"/>
    <cellStyle name="60% — акцент2" xfId="53841" builtinId="36" hidden="1"/>
    <cellStyle name="60% — акцент2" xfId="49486" builtinId="36" hidden="1"/>
    <cellStyle name="60% — акцент2" xfId="53945" builtinId="36" hidden="1"/>
    <cellStyle name="60% — акцент2" xfId="53988" builtinId="36" hidden="1"/>
    <cellStyle name="60% — акцент2" xfId="53903" builtinId="36" hidden="1"/>
    <cellStyle name="60% — акцент2" xfId="54023" builtinId="36" hidden="1"/>
    <cellStyle name="60% — акцент2" xfId="54066" builtinId="36" hidden="1"/>
    <cellStyle name="60% — акцент2" xfId="51805" builtinId="36" hidden="1"/>
    <cellStyle name="60% — акцент2" xfId="54170" builtinId="36" hidden="1"/>
    <cellStyle name="60% — акцент2" xfId="54213" builtinId="36" hidden="1"/>
    <cellStyle name="60% — акцент2" xfId="54128" builtinId="36" hidden="1"/>
    <cellStyle name="60% — акцент2" xfId="54248" builtinId="36" hidden="1"/>
    <cellStyle name="60% — акцент2" xfId="54291" builtinId="36" hidden="1"/>
    <cellStyle name="60% — акцент2" xfId="53333" builtinId="36" hidden="1"/>
    <cellStyle name="60% — акцент2" xfId="54389" builtinId="36" hidden="1"/>
    <cellStyle name="60% — акцент2" xfId="54432" builtinId="36" hidden="1"/>
    <cellStyle name="60% — акцент2" xfId="54348" builtinId="36" hidden="1"/>
    <cellStyle name="60% — акцент2" xfId="54467" builtinId="36" hidden="1"/>
    <cellStyle name="60% — акцент2" xfId="54509" builtinId="36" hidden="1"/>
    <cellStyle name="60% — акцент2" xfId="53604" builtinId="36" hidden="1"/>
    <cellStyle name="60% — акцент2" xfId="54606" builtinId="36" hidden="1"/>
    <cellStyle name="60% — акцент2" xfId="54649" builtinId="36" hidden="1"/>
    <cellStyle name="60% — акцент2" xfId="54565" builtinId="36" hidden="1"/>
    <cellStyle name="60% — акцент2" xfId="54684" builtinId="36" hidden="1"/>
    <cellStyle name="60% — акцент2" xfId="54726" builtinId="36" hidden="1"/>
    <cellStyle name="60% — акцент2 2" xfId="163"/>
    <cellStyle name="60% — акцент3" xfId="84" builtinId="40" hidden="1"/>
    <cellStyle name="60% — акцент3" xfId="20657" builtinId="40" hidden="1"/>
    <cellStyle name="60% — акцент3" xfId="20758" builtinId="40" hidden="1"/>
    <cellStyle name="60% — акцент3" xfId="20801" builtinId="40" hidden="1"/>
    <cellStyle name="60% — акцент3" xfId="20711" builtinId="40" hidden="1"/>
    <cellStyle name="60% — акцент3" xfId="20836" builtinId="40" hidden="1"/>
    <cellStyle name="60% — акцент3" xfId="20880" builtinId="40" hidden="1"/>
    <cellStyle name="60% — акцент3" xfId="24804" builtinId="40" hidden="1"/>
    <cellStyle name="60% — акцент3" xfId="24897" builtinId="40" hidden="1"/>
    <cellStyle name="60% — акцент3" xfId="24940" builtinId="40" hidden="1"/>
    <cellStyle name="60% — акцент3" xfId="24855" builtinId="40" hidden="1"/>
    <cellStyle name="60% — акцент3" xfId="24975" builtinId="40" hidden="1"/>
    <cellStyle name="60% — акцент3" xfId="25018" builtinId="40" hidden="1"/>
    <cellStyle name="60% — акцент3" xfId="25064" builtinId="40" hidden="1"/>
    <cellStyle name="60% — акцент3" xfId="25157" builtinId="40" hidden="1"/>
    <cellStyle name="60% — акцент3" xfId="25200" builtinId="40" hidden="1"/>
    <cellStyle name="60% — акцент3" xfId="25115" builtinId="40" hidden="1"/>
    <cellStyle name="60% — акцент3" xfId="25235" builtinId="40" hidden="1"/>
    <cellStyle name="60% — акцент3" xfId="25278" builtinId="40" hidden="1"/>
    <cellStyle name="60% — акцент3" xfId="24988" builtinId="40" hidden="1"/>
    <cellStyle name="60% — акцент3" xfId="25382" builtinId="40" hidden="1"/>
    <cellStyle name="60% — акцент3" xfId="25425" builtinId="40" hidden="1"/>
    <cellStyle name="60% — акцент3" xfId="25340" builtinId="40" hidden="1"/>
    <cellStyle name="60% — акцент3" xfId="25460" builtinId="40" hidden="1"/>
    <cellStyle name="60% — акцент3" xfId="25503" builtinId="40" hidden="1"/>
    <cellStyle name="60% — акцент3" xfId="25248" builtinId="40" hidden="1"/>
    <cellStyle name="60% — акцент3" xfId="25607" builtinId="40" hidden="1"/>
    <cellStyle name="60% — акцент3" xfId="25650" builtinId="40" hidden="1"/>
    <cellStyle name="60% — акцент3" xfId="25565" builtinId="40" hidden="1"/>
    <cellStyle name="60% — акцент3" xfId="25685" builtinId="40" hidden="1"/>
    <cellStyle name="60% — акцент3" xfId="25728" builtinId="40" hidden="1"/>
    <cellStyle name="60% — акцент3" xfId="25473" builtinId="40" hidden="1"/>
    <cellStyle name="60% — акцент3" xfId="25826" builtinId="40" hidden="1"/>
    <cellStyle name="60% — акцент3" xfId="25869" builtinId="40" hidden="1"/>
    <cellStyle name="60% — акцент3" xfId="25785" builtinId="40" hidden="1"/>
    <cellStyle name="60% — акцент3" xfId="25904" builtinId="40" hidden="1"/>
    <cellStyle name="60% — акцент3" xfId="25946" builtinId="40" hidden="1"/>
    <cellStyle name="60% — акцент3" xfId="25698" builtinId="40" hidden="1"/>
    <cellStyle name="60% — акцент3" xfId="26043" builtinId="40" hidden="1"/>
    <cellStyle name="60% — акцент3" xfId="26086" builtinId="40" hidden="1"/>
    <cellStyle name="60% — акцент3" xfId="26002" builtinId="40" hidden="1"/>
    <cellStyle name="60% — акцент3" xfId="26121" builtinId="40" hidden="1"/>
    <cellStyle name="60% — акцент3" xfId="26163" builtinId="40" hidden="1"/>
    <cellStyle name="60% — акцент3" xfId="31078" builtinId="40" hidden="1"/>
    <cellStyle name="60% — акцент3" xfId="49241" builtinId="40" hidden="1"/>
    <cellStyle name="60% — акцент3" xfId="49329" builtinId="40" hidden="1"/>
    <cellStyle name="60% — акцент3" xfId="49372" builtinId="40" hidden="1"/>
    <cellStyle name="60% — акцент3" xfId="49287" builtinId="40" hidden="1"/>
    <cellStyle name="60% — акцент3" xfId="49407" builtinId="40" hidden="1"/>
    <cellStyle name="60% — акцент3" xfId="49449" builtinId="40" hidden="1"/>
    <cellStyle name="60% — акцент3" xfId="53371" builtinId="40" hidden="1"/>
    <cellStyle name="60% — акцент3" xfId="53464" builtinId="40" hidden="1"/>
    <cellStyle name="60% — акцент3" xfId="53507" builtinId="40" hidden="1"/>
    <cellStyle name="60% — акцент3" xfId="53422" builtinId="40" hidden="1"/>
    <cellStyle name="60% — акцент3" xfId="53542" builtinId="40" hidden="1"/>
    <cellStyle name="60% — акцент3" xfId="53585" builtinId="40" hidden="1"/>
    <cellStyle name="60% — акцент3" xfId="53631" builtinId="40" hidden="1"/>
    <cellStyle name="60% — акцент3" xfId="53724" builtinId="40" hidden="1"/>
    <cellStyle name="60% — акцент3" xfId="53767" builtinId="40" hidden="1"/>
    <cellStyle name="60% — акцент3" xfId="53682" builtinId="40" hidden="1"/>
    <cellStyle name="60% — акцент3" xfId="53802" builtinId="40" hidden="1"/>
    <cellStyle name="60% — акцент3" xfId="53845" builtinId="40" hidden="1"/>
    <cellStyle name="60% — акцент3" xfId="53555" builtinId="40" hidden="1"/>
    <cellStyle name="60% — акцент3" xfId="53949" builtinId="40" hidden="1"/>
    <cellStyle name="60% — акцент3" xfId="53992" builtinId="40" hidden="1"/>
    <cellStyle name="60% — акцент3" xfId="53907" builtinId="40" hidden="1"/>
    <cellStyle name="60% — акцент3" xfId="54027" builtinId="40" hidden="1"/>
    <cellStyle name="60% — акцент3" xfId="54070" builtinId="40" hidden="1"/>
    <cellStyle name="60% — акцент3" xfId="53815" builtinId="40" hidden="1"/>
    <cellStyle name="60% — акцент3" xfId="54174" builtinId="40" hidden="1"/>
    <cellStyle name="60% — акцент3" xfId="54217" builtinId="40" hidden="1"/>
    <cellStyle name="60% — акцент3" xfId="54132" builtinId="40" hidden="1"/>
    <cellStyle name="60% — акцент3" xfId="54252" builtinId="40" hidden="1"/>
    <cellStyle name="60% — акцент3" xfId="54295" builtinId="40" hidden="1"/>
    <cellStyle name="60% — акцент3" xfId="54040" builtinId="40" hidden="1"/>
    <cellStyle name="60% — акцент3" xfId="54393" builtinId="40" hidden="1"/>
    <cellStyle name="60% — акцент3" xfId="54436" builtinId="40" hidden="1"/>
    <cellStyle name="60% — акцент3" xfId="54352" builtinId="40" hidden="1"/>
    <cellStyle name="60% — акцент3" xfId="54471" builtinId="40" hidden="1"/>
    <cellStyle name="60% — акцент3" xfId="54513" builtinId="40" hidden="1"/>
    <cellStyle name="60% — акцент3" xfId="54265" builtinId="40" hidden="1"/>
    <cellStyle name="60% — акцент3" xfId="54610" builtinId="40" hidden="1"/>
    <cellStyle name="60% — акцент3" xfId="54653" builtinId="40" hidden="1"/>
    <cellStyle name="60% — акцент3" xfId="54569" builtinId="40" hidden="1"/>
    <cellStyle name="60% — акцент3" xfId="54688" builtinId="40" hidden="1"/>
    <cellStyle name="60% — акцент3" xfId="54730" builtinId="40" hidden="1"/>
    <cellStyle name="60% — акцент3 2" xfId="164"/>
    <cellStyle name="60% — акцент4" xfId="88" builtinId="44" hidden="1"/>
    <cellStyle name="60% — акцент4" xfId="20661" builtinId="44" hidden="1"/>
    <cellStyle name="60% — акцент4" xfId="20762" builtinId="44" hidden="1"/>
    <cellStyle name="60% — акцент4" xfId="20805" builtinId="44" hidden="1"/>
    <cellStyle name="60% — акцент4" xfId="20715" builtinId="44" hidden="1"/>
    <cellStyle name="60% — акцент4" xfId="20840" builtinId="44" hidden="1"/>
    <cellStyle name="60% — акцент4" xfId="20884" builtinId="44" hidden="1"/>
    <cellStyle name="60% — акцент4" xfId="24808" builtinId="44" hidden="1"/>
    <cellStyle name="60% — акцент4" xfId="24901" builtinId="44" hidden="1"/>
    <cellStyle name="60% — акцент4" xfId="24944" builtinId="44" hidden="1"/>
    <cellStyle name="60% — акцент4" xfId="24859" builtinId="44" hidden="1"/>
    <cellStyle name="60% — акцент4" xfId="24979" builtinId="44" hidden="1"/>
    <cellStyle name="60% — акцент4" xfId="25022" builtinId="44" hidden="1"/>
    <cellStyle name="60% — акцент4" xfId="25068" builtinId="44" hidden="1"/>
    <cellStyle name="60% — акцент4" xfId="25161" builtinId="44" hidden="1"/>
    <cellStyle name="60% — акцент4" xfId="25204" builtinId="44" hidden="1"/>
    <cellStyle name="60% — акцент4" xfId="25119" builtinId="44" hidden="1"/>
    <cellStyle name="60% — акцент4" xfId="25239" builtinId="44" hidden="1"/>
    <cellStyle name="60% — акцент4" xfId="25282" builtinId="44" hidden="1"/>
    <cellStyle name="60% — акцент4" xfId="25293" builtinId="44" hidden="1"/>
    <cellStyle name="60% — акцент4" xfId="25386" builtinId="44" hidden="1"/>
    <cellStyle name="60% — акцент4" xfId="25429" builtinId="44" hidden="1"/>
    <cellStyle name="60% — акцент4" xfId="25344" builtinId="44" hidden="1"/>
    <cellStyle name="60% — акцент4" xfId="25464" builtinId="44" hidden="1"/>
    <cellStyle name="60% — акцент4" xfId="25507" builtinId="44" hidden="1"/>
    <cellStyle name="60% — акцент4" xfId="25518" builtinId="44" hidden="1"/>
    <cellStyle name="60% — акцент4" xfId="25611" builtinId="44" hidden="1"/>
    <cellStyle name="60% — акцент4" xfId="25654" builtinId="44" hidden="1"/>
    <cellStyle name="60% — акцент4" xfId="25569" builtinId="44" hidden="1"/>
    <cellStyle name="60% — акцент4" xfId="25689" builtinId="44" hidden="1"/>
    <cellStyle name="60% — акцент4" xfId="25732" builtinId="44" hidden="1"/>
    <cellStyle name="60% — акцент4" xfId="25743" builtinId="44" hidden="1"/>
    <cellStyle name="60% — акцент4" xfId="25830" builtinId="44" hidden="1"/>
    <cellStyle name="60% — акцент4" xfId="25873" builtinId="44" hidden="1"/>
    <cellStyle name="60% — акцент4" xfId="25789" builtinId="44" hidden="1"/>
    <cellStyle name="60% — акцент4" xfId="25908" builtinId="44" hidden="1"/>
    <cellStyle name="60% — акцент4" xfId="25950" builtinId="44" hidden="1"/>
    <cellStyle name="60% — акцент4" xfId="25960" builtinId="44" hidden="1"/>
    <cellStyle name="60% — акцент4" xfId="26047" builtinId="44" hidden="1"/>
    <cellStyle name="60% — акцент4" xfId="26090" builtinId="44" hidden="1"/>
    <cellStyle name="60% — акцент4" xfId="26006" builtinId="44" hidden="1"/>
    <cellStyle name="60% — акцент4" xfId="26125" builtinId="44" hidden="1"/>
    <cellStyle name="60% — акцент4" xfId="26167" builtinId="44" hidden="1"/>
    <cellStyle name="60% — акцент4" xfId="31082" builtinId="44" hidden="1"/>
    <cellStyle name="60% — акцент4" xfId="49245" builtinId="44" hidden="1"/>
    <cellStyle name="60% — акцент4" xfId="49333" builtinId="44" hidden="1"/>
    <cellStyle name="60% — акцент4" xfId="49376" builtinId="44" hidden="1"/>
    <cellStyle name="60% — акцент4" xfId="49291" builtinId="44" hidden="1"/>
    <cellStyle name="60% — акцент4" xfId="49411" builtinId="44" hidden="1"/>
    <cellStyle name="60% — акцент4" xfId="49453" builtinId="44" hidden="1"/>
    <cellStyle name="60% — акцент4" xfId="53375" builtinId="44" hidden="1"/>
    <cellStyle name="60% — акцент4" xfId="53468" builtinId="44" hidden="1"/>
    <cellStyle name="60% — акцент4" xfId="53511" builtinId="44" hidden="1"/>
    <cellStyle name="60% — акцент4" xfId="53426" builtinId="44" hidden="1"/>
    <cellStyle name="60% — акцент4" xfId="53546" builtinId="44" hidden="1"/>
    <cellStyle name="60% — акцент4" xfId="53589" builtinId="44" hidden="1"/>
    <cellStyle name="60% — акцент4" xfId="53635" builtinId="44" hidden="1"/>
    <cellStyle name="60% — акцент4" xfId="53728" builtinId="44" hidden="1"/>
    <cellStyle name="60% — акцент4" xfId="53771" builtinId="44" hidden="1"/>
    <cellStyle name="60% — акцент4" xfId="53686" builtinId="44" hidden="1"/>
    <cellStyle name="60% — акцент4" xfId="53806" builtinId="44" hidden="1"/>
    <cellStyle name="60% — акцент4" xfId="53849" builtinId="44" hidden="1"/>
    <cellStyle name="60% — акцент4" xfId="53860" builtinId="44" hidden="1"/>
    <cellStyle name="60% — акцент4" xfId="53953" builtinId="44" hidden="1"/>
    <cellStyle name="60% — акцент4" xfId="53996" builtinId="44" hidden="1"/>
    <cellStyle name="60% — акцент4" xfId="53911" builtinId="44" hidden="1"/>
    <cellStyle name="60% — акцент4" xfId="54031" builtinId="44" hidden="1"/>
    <cellStyle name="60% — акцент4" xfId="54074" builtinId="44" hidden="1"/>
    <cellStyle name="60% — акцент4" xfId="54085" builtinId="44" hidden="1"/>
    <cellStyle name="60% — акцент4" xfId="54178" builtinId="44" hidden="1"/>
    <cellStyle name="60% — акцент4" xfId="54221" builtinId="44" hidden="1"/>
    <cellStyle name="60% — акцент4" xfId="54136" builtinId="44" hidden="1"/>
    <cellStyle name="60% — акцент4" xfId="54256" builtinId="44" hidden="1"/>
    <cellStyle name="60% — акцент4" xfId="54299" builtinId="44" hidden="1"/>
    <cellStyle name="60% — акцент4" xfId="54310" builtinId="44" hidden="1"/>
    <cellStyle name="60% — акцент4" xfId="54397" builtinId="44" hidden="1"/>
    <cellStyle name="60% — акцент4" xfId="54440" builtinId="44" hidden="1"/>
    <cellStyle name="60% — акцент4" xfId="54356" builtinId="44" hidden="1"/>
    <cellStyle name="60% — акцент4" xfId="54475" builtinId="44" hidden="1"/>
    <cellStyle name="60% — акцент4" xfId="54517" builtinId="44" hidden="1"/>
    <cellStyle name="60% — акцент4" xfId="54527" builtinId="44" hidden="1"/>
    <cellStyle name="60% — акцент4" xfId="54614" builtinId="44" hidden="1"/>
    <cellStyle name="60% — акцент4" xfId="54657" builtinId="44" hidden="1"/>
    <cellStyle name="60% — акцент4" xfId="54573" builtinId="44" hidden="1"/>
    <cellStyle name="60% — акцент4" xfId="54692" builtinId="44" hidden="1"/>
    <cellStyle name="60% — акцент4" xfId="54734" builtinId="44" hidden="1"/>
    <cellStyle name="60% — акцент4 2" xfId="165"/>
    <cellStyle name="60% — акцент5" xfId="92" builtinId="48" hidden="1"/>
    <cellStyle name="60% — акцент5" xfId="20665" builtinId="48" hidden="1"/>
    <cellStyle name="60% — акцент5" xfId="20766" builtinId="48" hidden="1"/>
    <cellStyle name="60% — акцент5" xfId="20809" builtinId="48" hidden="1"/>
    <cellStyle name="60% — акцент5" xfId="20719" builtinId="48" hidden="1"/>
    <cellStyle name="60% — акцент5" xfId="20844" builtinId="48" hidden="1"/>
    <cellStyle name="60% — акцент5" xfId="20888" builtinId="48" hidden="1"/>
    <cellStyle name="60% — акцент5" xfId="24812" builtinId="48" hidden="1"/>
    <cellStyle name="60% — акцент5" xfId="24905" builtinId="48" hidden="1"/>
    <cellStyle name="60% — акцент5" xfId="24948" builtinId="48" hidden="1"/>
    <cellStyle name="60% — акцент5" xfId="24863" builtinId="48" hidden="1"/>
    <cellStyle name="60% — акцент5" xfId="24983" builtinId="48" hidden="1"/>
    <cellStyle name="60% — акцент5" xfId="25026" builtinId="48" hidden="1"/>
    <cellStyle name="60% — акцент5" xfId="25072" builtinId="48" hidden="1"/>
    <cellStyle name="60% — акцент5" xfId="25165" builtinId="48" hidden="1"/>
    <cellStyle name="60% — акцент5" xfId="25208" builtinId="48" hidden="1"/>
    <cellStyle name="60% — акцент5" xfId="25123" builtinId="48" hidden="1"/>
    <cellStyle name="60% — акцент5" xfId="25243" builtinId="48" hidden="1"/>
    <cellStyle name="60% — акцент5" xfId="25286" builtinId="48" hidden="1"/>
    <cellStyle name="60% — акцент5" xfId="25297" builtinId="48" hidden="1"/>
    <cellStyle name="60% — акцент5" xfId="25390" builtinId="48" hidden="1"/>
    <cellStyle name="60% — акцент5" xfId="25433" builtinId="48" hidden="1"/>
    <cellStyle name="60% — акцент5" xfId="25348" builtinId="48" hidden="1"/>
    <cellStyle name="60% — акцент5" xfId="25468" builtinId="48" hidden="1"/>
    <cellStyle name="60% — акцент5" xfId="25511" builtinId="48" hidden="1"/>
    <cellStyle name="60% — акцент5" xfId="25522" builtinId="48" hidden="1"/>
    <cellStyle name="60% — акцент5" xfId="25615" builtinId="48" hidden="1"/>
    <cellStyle name="60% — акцент5" xfId="25658" builtinId="48" hidden="1"/>
    <cellStyle name="60% — акцент5" xfId="25573" builtinId="48" hidden="1"/>
    <cellStyle name="60% — акцент5" xfId="25693" builtinId="48" hidden="1"/>
    <cellStyle name="60% — акцент5" xfId="25736" builtinId="48" hidden="1"/>
    <cellStyle name="60% — акцент5" xfId="25747" builtinId="48" hidden="1"/>
    <cellStyle name="60% — акцент5" xfId="25834" builtinId="48" hidden="1"/>
    <cellStyle name="60% — акцент5" xfId="25877" builtinId="48" hidden="1"/>
    <cellStyle name="60% — акцент5" xfId="25793" builtinId="48" hidden="1"/>
    <cellStyle name="60% — акцент5" xfId="25912" builtinId="48" hidden="1"/>
    <cellStyle name="60% — акцент5" xfId="25954" builtinId="48" hidden="1"/>
    <cellStyle name="60% — акцент5" xfId="25964" builtinId="48" hidden="1"/>
    <cellStyle name="60% — акцент5" xfId="26051" builtinId="48" hidden="1"/>
    <cellStyle name="60% — акцент5" xfId="26094" builtinId="48" hidden="1"/>
    <cellStyle name="60% — акцент5" xfId="26010" builtinId="48" hidden="1"/>
    <cellStyle name="60% — акцент5" xfId="26129" builtinId="48" hidden="1"/>
    <cellStyle name="60% — акцент5" xfId="26171" builtinId="48" hidden="1"/>
    <cellStyle name="60% — акцент5" xfId="31086" builtinId="48" hidden="1"/>
    <cellStyle name="60% — акцент5" xfId="49249" builtinId="48" hidden="1"/>
    <cellStyle name="60% — акцент5" xfId="49337" builtinId="48" hidden="1"/>
    <cellStyle name="60% — акцент5" xfId="49380" builtinId="48" hidden="1"/>
    <cellStyle name="60% — акцент5" xfId="49295" builtinId="48" hidden="1"/>
    <cellStyle name="60% — акцент5" xfId="49415" builtinId="48" hidden="1"/>
    <cellStyle name="60% — акцент5" xfId="49457" builtinId="48" hidden="1"/>
    <cellStyle name="60% — акцент5" xfId="53379" builtinId="48" hidden="1"/>
    <cellStyle name="60% — акцент5" xfId="53472" builtinId="48" hidden="1"/>
    <cellStyle name="60% — акцент5" xfId="53515" builtinId="48" hidden="1"/>
    <cellStyle name="60% — акцент5" xfId="53430" builtinId="48" hidden="1"/>
    <cellStyle name="60% — акцент5" xfId="53550" builtinId="48" hidden="1"/>
    <cellStyle name="60% — акцент5" xfId="53593" builtinId="48" hidden="1"/>
    <cellStyle name="60% — акцент5" xfId="53639" builtinId="48" hidden="1"/>
    <cellStyle name="60% — акцент5" xfId="53732" builtinId="48" hidden="1"/>
    <cellStyle name="60% — акцент5" xfId="53775" builtinId="48" hidden="1"/>
    <cellStyle name="60% — акцент5" xfId="53690" builtinId="48" hidden="1"/>
    <cellStyle name="60% — акцент5" xfId="53810" builtinId="48" hidden="1"/>
    <cellStyle name="60% — акцент5" xfId="53853" builtinId="48" hidden="1"/>
    <cellStyle name="60% — акцент5" xfId="53864" builtinId="48" hidden="1"/>
    <cellStyle name="60% — акцент5" xfId="53957" builtinId="48" hidden="1"/>
    <cellStyle name="60% — акцент5" xfId="54000" builtinId="48" hidden="1"/>
    <cellStyle name="60% — акцент5" xfId="53915" builtinId="48" hidden="1"/>
    <cellStyle name="60% — акцент5" xfId="54035" builtinId="48" hidden="1"/>
    <cellStyle name="60% — акцент5" xfId="54078" builtinId="48" hidden="1"/>
    <cellStyle name="60% — акцент5" xfId="54089" builtinId="48" hidden="1"/>
    <cellStyle name="60% — акцент5" xfId="54182" builtinId="48" hidden="1"/>
    <cellStyle name="60% — акцент5" xfId="54225" builtinId="48" hidden="1"/>
    <cellStyle name="60% — акцент5" xfId="54140" builtinId="48" hidden="1"/>
    <cellStyle name="60% — акцент5" xfId="54260" builtinId="48" hidden="1"/>
    <cellStyle name="60% — акцент5" xfId="54303" builtinId="48" hidden="1"/>
    <cellStyle name="60% — акцент5" xfId="54314" builtinId="48" hidden="1"/>
    <cellStyle name="60% — акцент5" xfId="54401" builtinId="48" hidden="1"/>
    <cellStyle name="60% — акцент5" xfId="54444" builtinId="48" hidden="1"/>
    <cellStyle name="60% — акцент5" xfId="54360" builtinId="48" hidden="1"/>
    <cellStyle name="60% — акцент5" xfId="54479" builtinId="48" hidden="1"/>
    <cellStyle name="60% — акцент5" xfId="54521" builtinId="48" hidden="1"/>
    <cellStyle name="60% — акцент5" xfId="54531" builtinId="48" hidden="1"/>
    <cellStyle name="60% — акцент5" xfId="54618" builtinId="48" hidden="1"/>
    <cellStyle name="60% — акцент5" xfId="54661" builtinId="48" hidden="1"/>
    <cellStyle name="60% — акцент5" xfId="54577" builtinId="48" hidden="1"/>
    <cellStyle name="60% — акцент5" xfId="54696" builtinId="48" hidden="1"/>
    <cellStyle name="60% — акцент5" xfId="54738" builtinId="48" hidden="1"/>
    <cellStyle name="60% — акцент5 2" xfId="166"/>
    <cellStyle name="60% — акцент6" xfId="96" builtinId="52" hidden="1"/>
    <cellStyle name="60% — акцент6" xfId="20669" builtinId="52" hidden="1"/>
    <cellStyle name="60% — акцент6" xfId="20770" builtinId="52" hidden="1"/>
    <cellStyle name="60% — акцент6" xfId="20813" builtinId="52" hidden="1"/>
    <cellStyle name="60% — акцент6" xfId="20723" builtinId="52" hidden="1"/>
    <cellStyle name="60% — акцент6" xfId="20848" builtinId="52" hidden="1"/>
    <cellStyle name="60% — акцент6" xfId="20892" builtinId="52" hidden="1"/>
    <cellStyle name="60% — акцент6" xfId="24816" builtinId="52" hidden="1"/>
    <cellStyle name="60% — акцент6" xfId="24909" builtinId="52" hidden="1"/>
    <cellStyle name="60% — акцент6" xfId="24952" builtinId="52" hidden="1"/>
    <cellStyle name="60% — акцент6" xfId="24867" builtinId="52" hidden="1"/>
    <cellStyle name="60% — акцент6" xfId="24987" builtinId="52" hidden="1"/>
    <cellStyle name="60% — акцент6" xfId="25030" builtinId="52" hidden="1"/>
    <cellStyle name="60% — акцент6" xfId="25076" builtinId="52" hidden="1"/>
    <cellStyle name="60% — акцент6" xfId="25169" builtinId="52" hidden="1"/>
    <cellStyle name="60% — акцент6" xfId="25212" builtinId="52" hidden="1"/>
    <cellStyle name="60% — акцент6" xfId="25127" builtinId="52" hidden="1"/>
    <cellStyle name="60% — акцент6" xfId="25247" builtinId="52" hidden="1"/>
    <cellStyle name="60% — акцент6" xfId="25290" builtinId="52" hidden="1"/>
    <cellStyle name="60% — акцент6" xfId="25301" builtinId="52" hidden="1"/>
    <cellStyle name="60% — акцент6" xfId="25394" builtinId="52" hidden="1"/>
    <cellStyle name="60% — акцент6" xfId="25437" builtinId="52" hidden="1"/>
    <cellStyle name="60% — акцент6" xfId="25352" builtinId="52" hidden="1"/>
    <cellStyle name="60% — акцент6" xfId="25472" builtinId="52" hidden="1"/>
    <cellStyle name="60% — акцент6" xfId="25515" builtinId="52" hidden="1"/>
    <cellStyle name="60% — акцент6" xfId="25526" builtinId="52" hidden="1"/>
    <cellStyle name="60% — акцент6" xfId="25619" builtinId="52" hidden="1"/>
    <cellStyle name="60% — акцент6" xfId="25662" builtinId="52" hidden="1"/>
    <cellStyle name="60% — акцент6" xfId="25577" builtinId="52" hidden="1"/>
    <cellStyle name="60% — акцент6" xfId="25697" builtinId="52" hidden="1"/>
    <cellStyle name="60% — акцент6" xfId="25740" builtinId="52" hidden="1"/>
    <cellStyle name="60% — акцент6" xfId="25751" builtinId="52" hidden="1"/>
    <cellStyle name="60% — акцент6" xfId="25838" builtinId="52" hidden="1"/>
    <cellStyle name="60% — акцент6" xfId="25881" builtinId="52" hidden="1"/>
    <cellStyle name="60% — акцент6" xfId="25797" builtinId="52" hidden="1"/>
    <cellStyle name="60% — акцент6" xfId="25916" builtinId="52" hidden="1"/>
    <cellStyle name="60% — акцент6" xfId="25958" builtinId="52" hidden="1"/>
    <cellStyle name="60% — акцент6" xfId="25968" builtinId="52" hidden="1"/>
    <cellStyle name="60% — акцент6" xfId="26055" builtinId="52" hidden="1"/>
    <cellStyle name="60% — акцент6" xfId="26098" builtinId="52" hidden="1"/>
    <cellStyle name="60% — акцент6" xfId="26014" builtinId="52" hidden="1"/>
    <cellStyle name="60% — акцент6" xfId="26133" builtinId="52" hidden="1"/>
    <cellStyle name="60% — акцент6" xfId="26175" builtinId="52" hidden="1"/>
    <cellStyle name="60% — акцент6" xfId="31090" builtinId="52" hidden="1"/>
    <cellStyle name="60% — акцент6" xfId="49253" builtinId="52" hidden="1"/>
    <cellStyle name="60% — акцент6" xfId="49341" builtinId="52" hidden="1"/>
    <cellStyle name="60% — акцент6" xfId="49384" builtinId="52" hidden="1"/>
    <cellStyle name="60% — акцент6" xfId="49299" builtinId="52" hidden="1"/>
    <cellStyle name="60% — акцент6" xfId="49419" builtinId="52" hidden="1"/>
    <cellStyle name="60% — акцент6" xfId="49461" builtinId="52" hidden="1"/>
    <cellStyle name="60% — акцент6" xfId="53383" builtinId="52" hidden="1"/>
    <cellStyle name="60% — акцент6" xfId="53476" builtinId="52" hidden="1"/>
    <cellStyle name="60% — акцент6" xfId="53519" builtinId="52" hidden="1"/>
    <cellStyle name="60% — акцент6" xfId="53434" builtinId="52" hidden="1"/>
    <cellStyle name="60% — акцент6" xfId="53554" builtinId="52" hidden="1"/>
    <cellStyle name="60% — акцент6" xfId="53597" builtinId="52" hidden="1"/>
    <cellStyle name="60% — акцент6" xfId="53643" builtinId="52" hidden="1"/>
    <cellStyle name="60% — акцент6" xfId="53736" builtinId="52" hidden="1"/>
    <cellStyle name="60% — акцент6" xfId="53779" builtinId="52" hidden="1"/>
    <cellStyle name="60% — акцент6" xfId="53694" builtinId="52" hidden="1"/>
    <cellStyle name="60% — акцент6" xfId="53814" builtinId="52" hidden="1"/>
    <cellStyle name="60% — акцент6" xfId="53857" builtinId="52" hidden="1"/>
    <cellStyle name="60% — акцент6" xfId="53868" builtinId="52" hidden="1"/>
    <cellStyle name="60% — акцент6" xfId="53961" builtinId="52" hidden="1"/>
    <cellStyle name="60% — акцент6" xfId="54004" builtinId="52" hidden="1"/>
    <cellStyle name="60% — акцент6" xfId="53919" builtinId="52" hidden="1"/>
    <cellStyle name="60% — акцент6" xfId="54039" builtinId="52" hidden="1"/>
    <cellStyle name="60% — акцент6" xfId="54082" builtinId="52" hidden="1"/>
    <cellStyle name="60% — акцент6" xfId="54093" builtinId="52" hidden="1"/>
    <cellStyle name="60% — акцент6" xfId="54186" builtinId="52" hidden="1"/>
    <cellStyle name="60% — акцент6" xfId="54229" builtinId="52" hidden="1"/>
    <cellStyle name="60% — акцент6" xfId="54144" builtinId="52" hidden="1"/>
    <cellStyle name="60% — акцент6" xfId="54264" builtinId="52" hidden="1"/>
    <cellStyle name="60% — акцент6" xfId="54307" builtinId="52" hidden="1"/>
    <cellStyle name="60% — акцент6" xfId="54318" builtinId="52" hidden="1"/>
    <cellStyle name="60% — акцент6" xfId="54405" builtinId="52" hidden="1"/>
    <cellStyle name="60% — акцент6" xfId="54448" builtinId="52" hidden="1"/>
    <cellStyle name="60% — акцент6" xfId="54364" builtinId="52" hidden="1"/>
    <cellStyle name="60% — акцент6" xfId="54483" builtinId="52" hidden="1"/>
    <cellStyle name="60% — акцент6" xfId="54525" builtinId="52" hidden="1"/>
    <cellStyle name="60% — акцент6" xfId="54535" builtinId="52" hidden="1"/>
    <cellStyle name="60% — акцент6" xfId="54622" builtinId="52" hidden="1"/>
    <cellStyle name="60% — акцент6" xfId="54665" builtinId="52" hidden="1"/>
    <cellStyle name="60% — акцент6" xfId="54581" builtinId="52" hidden="1"/>
    <cellStyle name="60% — акцент6" xfId="54700" builtinId="52" hidden="1"/>
    <cellStyle name="60% —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0</xdr:rowOff>
        </xdr:from>
        <xdr:to>
          <xdr:col>23</xdr:col>
          <xdr:colOff>257175</xdr:colOff>
          <xdr:row>123</xdr:row>
          <xdr:rowOff>38100</xdr:rowOff>
        </xdr:to>
        <xdr:sp macro="" textlink="">
          <xdr:nvSpPr>
            <xdr:cNvPr id="333825" name="InstrWord" hidden="1">
              <a:extLst>
                <a:ext uri="{63B3BB69-23CF-44E3-9099-C40C66FF867C}">
                  <a14:compatExt spid="_x0000_s3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1" t="str">
        <f>"Код шаблона: " &amp; GetCode()</f>
        <v>Код шаблона: 46EP.STX</v>
      </c>
      <c r="C2" s="281"/>
      <c r="D2" s="281"/>
      <c r="E2" s="281"/>
      <c r="F2" s="281"/>
      <c r="G2" s="28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2" t="str">
        <f>"Версия " &amp; GetVersion()</f>
        <v>Версия 1.0</v>
      </c>
      <c r="C3" s="282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3" t="s">
        <v>431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285" t="s">
        <v>252</v>
      </c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137"/>
      <c r="Z7" s="134"/>
    </row>
    <row r="8" spans="1:29" ht="15" hidden="1" customHeight="1">
      <c r="A8" s="38"/>
      <c r="B8" s="134"/>
      <c r="C8" s="135"/>
      <c r="D8" s="136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137"/>
      <c r="Z8" s="134"/>
    </row>
    <row r="9" spans="1:29" ht="15" hidden="1" customHeight="1">
      <c r="A9" s="38"/>
      <c r="B9" s="134"/>
      <c r="C9" s="135"/>
      <c r="D9" s="136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137"/>
      <c r="Z9" s="134"/>
    </row>
    <row r="10" spans="1:29" ht="10.5" hidden="1" customHeight="1">
      <c r="A10" s="38"/>
      <c r="B10" s="134"/>
      <c r="C10" s="135"/>
      <c r="D10" s="136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137"/>
      <c r="Z10" s="134"/>
    </row>
    <row r="11" spans="1:29" ht="27" hidden="1" customHeight="1">
      <c r="A11" s="38"/>
      <c r="B11" s="134"/>
      <c r="C11" s="135"/>
      <c r="D11" s="136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137"/>
      <c r="Z11" s="134"/>
    </row>
    <row r="12" spans="1:29" ht="12" hidden="1" customHeight="1">
      <c r="A12" s="38"/>
      <c r="B12" s="134"/>
      <c r="C12" s="135"/>
      <c r="D12" s="136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137"/>
      <c r="Z12" s="134"/>
    </row>
    <row r="13" spans="1:29" ht="38.25" hidden="1" customHeight="1">
      <c r="A13" s="38"/>
      <c r="B13" s="134"/>
      <c r="C13" s="135"/>
      <c r="D13" s="136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138"/>
      <c r="Z13" s="134"/>
    </row>
    <row r="14" spans="1:29" ht="15" hidden="1" customHeight="1">
      <c r="A14" s="38"/>
      <c r="B14" s="134"/>
      <c r="C14" s="135"/>
      <c r="D14" s="136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137"/>
      <c r="Z14" s="134"/>
    </row>
    <row r="15" spans="1:29" ht="15" hidden="1">
      <c r="A15" s="38"/>
      <c r="B15" s="134"/>
      <c r="C15" s="135"/>
      <c r="D15" s="136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137"/>
      <c r="Z15" s="134"/>
    </row>
    <row r="16" spans="1:29" ht="15" hidden="1">
      <c r="A16" s="38"/>
      <c r="B16" s="134"/>
      <c r="C16" s="135"/>
      <c r="D16" s="136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137"/>
      <c r="Z16" s="134"/>
    </row>
    <row r="17" spans="1:26" ht="15" hidden="1" customHeight="1">
      <c r="A17" s="38"/>
      <c r="B17" s="134"/>
      <c r="C17" s="135"/>
      <c r="D17" s="136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137"/>
      <c r="Z17" s="134"/>
    </row>
    <row r="18" spans="1:26" ht="15" hidden="1">
      <c r="A18" s="38"/>
      <c r="B18" s="134"/>
      <c r="C18" s="135"/>
      <c r="D18" s="136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137"/>
      <c r="Z18" s="134"/>
    </row>
    <row r="19" spans="1:26" ht="59.25" hidden="1" customHeight="1">
      <c r="A19" s="38"/>
      <c r="B19" s="134"/>
      <c r="C19" s="135"/>
      <c r="D19" s="139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87" t="s">
        <v>167</v>
      </c>
      <c r="G21" s="288"/>
      <c r="H21" s="288"/>
      <c r="I21" s="288"/>
      <c r="J21" s="288"/>
      <c r="K21" s="288"/>
      <c r="L21" s="288"/>
      <c r="M21" s="288"/>
      <c r="N21" s="39"/>
      <c r="O21" s="141" t="s">
        <v>166</v>
      </c>
      <c r="P21" s="289" t="s">
        <v>180</v>
      </c>
      <c r="Q21" s="290"/>
      <c r="R21" s="290"/>
      <c r="S21" s="290"/>
      <c r="T21" s="290"/>
      <c r="U21" s="290"/>
      <c r="V21" s="290"/>
      <c r="W21" s="290"/>
      <c r="X21" s="290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87" t="s">
        <v>168</v>
      </c>
      <c r="G22" s="288"/>
      <c r="H22" s="288"/>
      <c r="I22" s="288"/>
      <c r="J22" s="288"/>
      <c r="K22" s="288"/>
      <c r="L22" s="288"/>
      <c r="M22" s="288"/>
      <c r="N22" s="39"/>
      <c r="O22" s="142" t="s">
        <v>166</v>
      </c>
      <c r="P22" s="289" t="s">
        <v>169</v>
      </c>
      <c r="Q22" s="290"/>
      <c r="R22" s="290"/>
      <c r="S22" s="290"/>
      <c r="T22" s="290"/>
      <c r="U22" s="290"/>
      <c r="V22" s="290"/>
      <c r="W22" s="290"/>
      <c r="X22" s="290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2" t="s">
        <v>429</v>
      </c>
      <c r="G23" s="293"/>
      <c r="H23" s="293"/>
      <c r="I23" s="293"/>
      <c r="J23" s="293"/>
      <c r="K23" s="293"/>
      <c r="L23" s="293"/>
      <c r="M23" s="293"/>
      <c r="N23" s="293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1" t="s">
        <v>253</v>
      </c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137"/>
      <c r="Z35" s="134"/>
    </row>
    <row r="36" spans="1:26" ht="38.25" hidden="1" customHeight="1">
      <c r="A36" s="38"/>
      <c r="B36" s="134"/>
      <c r="C36" s="135"/>
      <c r="D36" s="136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137"/>
      <c r="Z36" s="134"/>
    </row>
    <row r="37" spans="1:26" ht="9.75" hidden="1" customHeight="1">
      <c r="A37" s="38"/>
      <c r="B37" s="134"/>
      <c r="C37" s="135"/>
      <c r="D37" s="136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137"/>
      <c r="Z37" s="134"/>
    </row>
    <row r="38" spans="1:26" ht="51" hidden="1" customHeight="1">
      <c r="A38" s="38"/>
      <c r="B38" s="134"/>
      <c r="C38" s="135"/>
      <c r="D38" s="136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137"/>
      <c r="Z38" s="134"/>
    </row>
    <row r="39" spans="1:26" ht="15" hidden="1" customHeight="1">
      <c r="A39" s="38"/>
      <c r="B39" s="134"/>
      <c r="C39" s="135"/>
      <c r="D39" s="136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137"/>
      <c r="Z39" s="134"/>
    </row>
    <row r="40" spans="1:26" ht="12" hidden="1" customHeight="1">
      <c r="A40" s="38"/>
      <c r="B40" s="134"/>
      <c r="C40" s="135"/>
      <c r="D40" s="136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6" t="s">
        <v>170</v>
      </c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137"/>
      <c r="Z46" s="134"/>
    </row>
    <row r="47" spans="1:26" ht="37.5" hidden="1" customHeight="1">
      <c r="A47" s="38"/>
      <c r="B47" s="134"/>
      <c r="C47" s="135"/>
      <c r="D47" s="13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137"/>
      <c r="Z47" s="134"/>
    </row>
    <row r="48" spans="1:26" ht="24" hidden="1" customHeight="1">
      <c r="A48" s="38"/>
      <c r="B48" s="134"/>
      <c r="C48" s="135"/>
      <c r="D48" s="13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137"/>
      <c r="Z48" s="134"/>
    </row>
    <row r="49" spans="1:26" ht="51" hidden="1" customHeight="1">
      <c r="A49" s="38"/>
      <c r="B49" s="134"/>
      <c r="C49" s="135"/>
      <c r="D49" s="13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137"/>
      <c r="Z49" s="134"/>
    </row>
    <row r="50" spans="1:26" ht="15" hidden="1">
      <c r="A50" s="38"/>
      <c r="B50" s="134"/>
      <c r="C50" s="135"/>
      <c r="D50" s="13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137"/>
      <c r="Z50" s="134"/>
    </row>
    <row r="51" spans="1:26" ht="15" hidden="1">
      <c r="A51" s="38"/>
      <c r="B51" s="134"/>
      <c r="C51" s="135"/>
      <c r="D51" s="13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137"/>
      <c r="Z51" s="134"/>
    </row>
    <row r="52" spans="1:26" ht="15" hidden="1">
      <c r="A52" s="38"/>
      <c r="B52" s="134"/>
      <c r="C52" s="135"/>
      <c r="D52" s="13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137"/>
      <c r="Z52" s="134"/>
    </row>
    <row r="53" spans="1:26" ht="15" hidden="1">
      <c r="A53" s="38"/>
      <c r="B53" s="134"/>
      <c r="C53" s="135"/>
      <c r="D53" s="13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137"/>
      <c r="Z53" s="134"/>
    </row>
    <row r="54" spans="1:26" ht="15" hidden="1">
      <c r="A54" s="38"/>
      <c r="B54" s="134"/>
      <c r="C54" s="135"/>
      <c r="D54" s="13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137"/>
      <c r="Z54" s="134"/>
    </row>
    <row r="55" spans="1:26" ht="15" hidden="1">
      <c r="A55" s="38"/>
      <c r="B55" s="134"/>
      <c r="C55" s="135"/>
      <c r="D55" s="13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137"/>
      <c r="Z55" s="134"/>
    </row>
    <row r="56" spans="1:26" ht="25.5" hidden="1" customHeight="1">
      <c r="A56" s="38"/>
      <c r="B56" s="134"/>
      <c r="C56" s="135"/>
      <c r="D56" s="139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137"/>
      <c r="Z56" s="134"/>
    </row>
    <row r="57" spans="1:26" ht="15" hidden="1">
      <c r="A57" s="38"/>
      <c r="B57" s="134"/>
      <c r="C57" s="135"/>
      <c r="D57" s="139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94" t="s">
        <v>224</v>
      </c>
      <c r="F59" s="294"/>
      <c r="G59" s="294"/>
      <c r="H59" s="294"/>
      <c r="I59" s="294"/>
      <c r="J59" s="294"/>
      <c r="K59" s="280" t="s">
        <v>221</v>
      </c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137"/>
      <c r="Z59" s="134"/>
    </row>
    <row r="60" spans="1:26" ht="15" hidden="1" customHeight="1">
      <c r="A60" s="38"/>
      <c r="B60" s="134"/>
      <c r="C60" s="135"/>
      <c r="D60" s="136"/>
      <c r="E60" s="277" t="s">
        <v>146</v>
      </c>
      <c r="F60" s="277"/>
      <c r="G60" s="277"/>
      <c r="H60" s="277"/>
      <c r="I60" s="277"/>
      <c r="J60" s="277"/>
      <c r="K60" s="280" t="s">
        <v>223</v>
      </c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295" t="s">
        <v>154</v>
      </c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137"/>
      <c r="Z71" s="134"/>
    </row>
    <row r="72" spans="1:26" ht="7.5" customHeight="1">
      <c r="A72" s="38"/>
      <c r="B72" s="134"/>
      <c r="C72" s="135"/>
      <c r="D72" s="136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137"/>
      <c r="Z72" s="134"/>
    </row>
    <row r="73" spans="1:26" ht="15">
      <c r="A73" s="38"/>
      <c r="B73" s="134"/>
      <c r="C73" s="135"/>
      <c r="D73" s="136"/>
      <c r="E73" s="296" t="s">
        <v>255</v>
      </c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137"/>
      <c r="Z73" s="134"/>
    </row>
    <row r="74" spans="1:26" ht="15">
      <c r="A74" s="38"/>
      <c r="B74" s="134"/>
      <c r="C74" s="135"/>
      <c r="D74" s="13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137"/>
      <c r="Z74" s="134"/>
    </row>
    <row r="75" spans="1:26" ht="4.5" customHeight="1">
      <c r="A75" s="38"/>
      <c r="B75" s="134"/>
      <c r="C75" s="135"/>
      <c r="D75" s="13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298" t="s">
        <v>257</v>
      </c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298" t="s">
        <v>259</v>
      </c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137"/>
      <c r="Z80" s="134"/>
    </row>
    <row r="81" spans="1:26" ht="15">
      <c r="A81" s="38"/>
      <c r="B81" s="134"/>
      <c r="C81" s="135"/>
      <c r="D81" s="136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137"/>
      <c r="Z81" s="134"/>
    </row>
    <row r="82" spans="1:26" ht="15">
      <c r="A82" s="38"/>
      <c r="B82" s="134"/>
      <c r="C82" s="135"/>
      <c r="D82" s="136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137"/>
      <c r="Z82" s="134"/>
    </row>
    <row r="83" spans="1:26" ht="15">
      <c r="A83" s="38"/>
      <c r="B83" s="134"/>
      <c r="C83" s="135"/>
      <c r="D83" s="136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72"/>
      <c r="F86" s="272"/>
      <c r="G86" s="272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77" t="s">
        <v>222</v>
      </c>
      <c r="F87" s="277"/>
      <c r="G87" s="277"/>
      <c r="H87" s="277"/>
      <c r="I87" s="277"/>
      <c r="J87" s="277"/>
      <c r="K87" s="280" t="s">
        <v>230</v>
      </c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137"/>
      <c r="Z87" s="134"/>
    </row>
    <row r="88" spans="1:26" ht="15" hidden="1" customHeight="1">
      <c r="A88" s="38"/>
      <c r="B88" s="134"/>
      <c r="C88" s="135"/>
      <c r="D88" s="136"/>
      <c r="E88" s="274"/>
      <c r="F88" s="274"/>
      <c r="G88" s="274"/>
      <c r="H88" s="274"/>
      <c r="I88" s="274"/>
      <c r="J88" s="274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137"/>
      <c r="Z88" s="134"/>
    </row>
    <row r="89" spans="1:26" ht="15" hidden="1" customHeight="1">
      <c r="A89" s="38"/>
      <c r="B89" s="134"/>
      <c r="C89" s="135"/>
      <c r="D89" s="136"/>
      <c r="E89" s="297" t="s">
        <v>231</v>
      </c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137"/>
      <c r="Z89" s="134"/>
    </row>
    <row r="90" spans="1:26" ht="15" hidden="1">
      <c r="A90" s="38"/>
      <c r="B90" s="134"/>
      <c r="C90" s="135"/>
      <c r="D90" s="136"/>
      <c r="E90" s="277" t="s">
        <v>232</v>
      </c>
      <c r="F90" s="277"/>
      <c r="G90" s="277"/>
      <c r="H90" s="277"/>
      <c r="I90" s="277"/>
      <c r="J90" s="277"/>
      <c r="K90" s="278" t="s">
        <v>238</v>
      </c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137"/>
      <c r="Z90" s="134"/>
    </row>
    <row r="91" spans="1:26" ht="15" hidden="1">
      <c r="A91" s="38"/>
      <c r="B91" s="134"/>
      <c r="C91" s="135"/>
      <c r="D91" s="136"/>
      <c r="E91" s="277" t="s">
        <v>233</v>
      </c>
      <c r="F91" s="277"/>
      <c r="G91" s="277"/>
      <c r="H91" s="277"/>
      <c r="I91" s="277"/>
      <c r="J91" s="277"/>
      <c r="K91" s="279" t="s">
        <v>239</v>
      </c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77" t="s">
        <v>232</v>
      </c>
      <c r="F93" s="277"/>
      <c r="G93" s="277"/>
      <c r="H93" s="277"/>
      <c r="I93" s="277"/>
      <c r="J93" s="277"/>
      <c r="K93" s="278" t="s">
        <v>415</v>
      </c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137"/>
      <c r="Z93" s="134"/>
    </row>
    <row r="94" spans="1:26" ht="15" hidden="1">
      <c r="A94" s="38"/>
      <c r="B94" s="134"/>
      <c r="C94" s="135"/>
      <c r="D94" s="136"/>
      <c r="E94" s="277" t="s">
        <v>233</v>
      </c>
      <c r="F94" s="277"/>
      <c r="G94" s="277"/>
      <c r="H94" s="277"/>
      <c r="I94" s="277"/>
      <c r="J94" s="277"/>
      <c r="K94" s="279" t="s">
        <v>416</v>
      </c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276" t="s">
        <v>171</v>
      </c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71" t="s">
        <v>172</v>
      </c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71" t="s">
        <v>174</v>
      </c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algorithmName="SHA-512" hashValue="wC1mwezWjMTwZQQ+nGOeKKsmGY6UzcZH+jep3BDHF+/Zzl/abr+wsZ7B/0rRkk04Fw5iGSLKr7eImfZlgAZTnw==" saltValue="gPUMSpvvS75bjiBg7sdZ2A==" spinCount="100000" sheet="1" objects="1" scenarios="1" formatColumns="0" formatRows="0" autoFilter="0"/>
  <dataConsolidate link="1"/>
  <mergeCells count="41"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  <mergeCell ref="E59:J59"/>
    <mergeCell ref="K59:X59"/>
    <mergeCell ref="E60:J60"/>
    <mergeCell ref="K60:X60"/>
    <mergeCell ref="E40:X40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33825" r:id="rId4">
          <objectPr defaultSize="0" r:id="rId5">
            <anchor moveWithCells="1">
              <from>
                <xdr:col>2</xdr:col>
                <xdr:colOff>0</xdr:colOff>
                <xdr:row>69</xdr:row>
                <xdr:rowOff>0</xdr:rowOff>
              </from>
              <to>
                <xdr:col>23</xdr:col>
                <xdr:colOff>257175</xdr:colOff>
                <xdr:row>123</xdr:row>
                <xdr:rowOff>38100</xdr:rowOff>
              </to>
            </anchor>
          </objectPr>
        </oleObject>
      </mc:Choice>
      <mc:Fallback>
        <oleObject progId="Word.Document.8" shapeId="3338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S105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1961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1565</v>
      </c>
      <c r="L2" s="1" t="s">
        <v>1566</v>
      </c>
      <c r="Q2" s="1" t="s">
        <v>1567</v>
      </c>
      <c r="R2" s="1" t="s">
        <v>1568</v>
      </c>
      <c r="S2" s="1" t="s">
        <v>1962</v>
      </c>
    </row>
    <row r="3" spans="1:19">
      <c r="A3" s="1">
        <v>2</v>
      </c>
      <c r="B3" s="1" t="s">
        <v>1558</v>
      </c>
      <c r="C3" s="1" t="s">
        <v>76</v>
      </c>
      <c r="H3" s="1" t="s">
        <v>1569</v>
      </c>
      <c r="I3" s="1" t="s">
        <v>1570</v>
      </c>
      <c r="J3" s="1" t="s">
        <v>1571</v>
      </c>
      <c r="K3" s="1" t="s">
        <v>1572</v>
      </c>
      <c r="Q3" s="1" t="s">
        <v>1573</v>
      </c>
      <c r="R3" s="1" t="s">
        <v>1574</v>
      </c>
      <c r="S3" s="1" t="s">
        <v>1962</v>
      </c>
    </row>
    <row r="4" spans="1:19">
      <c r="A4" s="1">
        <v>3</v>
      </c>
      <c r="B4" s="1" t="s">
        <v>1558</v>
      </c>
      <c r="C4" s="1" t="s">
        <v>76</v>
      </c>
      <c r="H4" s="1" t="s">
        <v>1575</v>
      </c>
      <c r="I4" s="1" t="s">
        <v>1576</v>
      </c>
      <c r="J4" s="1" t="s">
        <v>1577</v>
      </c>
      <c r="K4" s="1" t="s">
        <v>1945</v>
      </c>
      <c r="Q4" s="1" t="s">
        <v>1560</v>
      </c>
      <c r="R4" s="1" t="s">
        <v>1561</v>
      </c>
      <c r="S4" s="1" t="s">
        <v>1962</v>
      </c>
    </row>
    <row r="5" spans="1:19">
      <c r="A5" s="1">
        <v>4</v>
      </c>
      <c r="B5" s="1" t="s">
        <v>1558</v>
      </c>
      <c r="C5" s="1" t="s">
        <v>76</v>
      </c>
      <c r="H5" s="1" t="s">
        <v>1927</v>
      </c>
      <c r="I5" s="1" t="s">
        <v>1928</v>
      </c>
      <c r="J5" s="1" t="s">
        <v>1929</v>
      </c>
      <c r="K5" s="1" t="s">
        <v>1946</v>
      </c>
      <c r="Q5" s="1" t="s">
        <v>1567</v>
      </c>
      <c r="R5" s="1" t="s">
        <v>1568</v>
      </c>
      <c r="S5" s="1" t="s">
        <v>1962</v>
      </c>
    </row>
    <row r="6" spans="1:19">
      <c r="A6" s="1">
        <v>5</v>
      </c>
      <c r="B6" s="1" t="s">
        <v>1558</v>
      </c>
      <c r="C6" s="1" t="s">
        <v>76</v>
      </c>
      <c r="H6" s="1" t="s">
        <v>1579</v>
      </c>
      <c r="I6" s="1" t="s">
        <v>1580</v>
      </c>
      <c r="J6" s="1" t="s">
        <v>1581</v>
      </c>
      <c r="K6" s="1" t="s">
        <v>1582</v>
      </c>
      <c r="Q6" s="1" t="s">
        <v>1560</v>
      </c>
      <c r="R6" s="1" t="s">
        <v>1561</v>
      </c>
      <c r="S6" s="1" t="s">
        <v>1962</v>
      </c>
    </row>
    <row r="7" spans="1:19">
      <c r="A7" s="1">
        <v>6</v>
      </c>
      <c r="B7" s="1" t="s">
        <v>1558</v>
      </c>
      <c r="C7" s="1" t="s">
        <v>76</v>
      </c>
      <c r="H7" s="1" t="s">
        <v>1583</v>
      </c>
      <c r="I7" s="1" t="s">
        <v>1584</v>
      </c>
      <c r="J7" s="1" t="s">
        <v>1585</v>
      </c>
      <c r="K7" s="1" t="s">
        <v>1586</v>
      </c>
      <c r="Q7" s="1" t="s">
        <v>1567</v>
      </c>
      <c r="R7" s="1" t="s">
        <v>1568</v>
      </c>
      <c r="S7" s="1" t="s">
        <v>1962</v>
      </c>
    </row>
    <row r="8" spans="1:19">
      <c r="A8" s="1">
        <v>7</v>
      </c>
      <c r="B8" s="1" t="s">
        <v>1558</v>
      </c>
      <c r="C8" s="1" t="s">
        <v>76</v>
      </c>
      <c r="H8" s="1" t="s">
        <v>1587</v>
      </c>
      <c r="I8" s="1" t="s">
        <v>1588</v>
      </c>
      <c r="J8" s="1" t="s">
        <v>1589</v>
      </c>
      <c r="K8" s="1" t="s">
        <v>1590</v>
      </c>
      <c r="Q8" s="1" t="s">
        <v>1560</v>
      </c>
      <c r="R8" s="1" t="s">
        <v>1561</v>
      </c>
      <c r="S8" s="1" t="s">
        <v>1962</v>
      </c>
    </row>
    <row r="9" spans="1:19">
      <c r="A9" s="1">
        <v>8</v>
      </c>
      <c r="B9" s="1" t="s">
        <v>1558</v>
      </c>
      <c r="C9" s="1" t="s">
        <v>76</v>
      </c>
      <c r="H9" s="1" t="s">
        <v>1593</v>
      </c>
      <c r="I9" s="1" t="s">
        <v>1594</v>
      </c>
      <c r="J9" s="1" t="s">
        <v>1595</v>
      </c>
      <c r="K9" s="1" t="s">
        <v>1596</v>
      </c>
      <c r="Q9" s="1" t="s">
        <v>1567</v>
      </c>
      <c r="R9" s="1" t="s">
        <v>1568</v>
      </c>
      <c r="S9" s="1" t="s">
        <v>1962</v>
      </c>
    </row>
    <row r="10" spans="1:19">
      <c r="A10" s="1">
        <v>9</v>
      </c>
      <c r="B10" s="1" t="s">
        <v>1558</v>
      </c>
      <c r="C10" s="1" t="s">
        <v>76</v>
      </c>
      <c r="H10" s="1" t="s">
        <v>2003</v>
      </c>
      <c r="I10" s="1" t="s">
        <v>2004</v>
      </c>
      <c r="J10" s="1" t="s">
        <v>2005</v>
      </c>
      <c r="K10" s="1" t="s">
        <v>1565</v>
      </c>
      <c r="Q10" s="1" t="s">
        <v>1567</v>
      </c>
      <c r="R10" s="1" t="s">
        <v>1568</v>
      </c>
      <c r="S10" s="1" t="s">
        <v>1962</v>
      </c>
    </row>
    <row r="11" spans="1:19">
      <c r="A11" s="1">
        <v>10</v>
      </c>
      <c r="B11" s="1" t="s">
        <v>1558</v>
      </c>
      <c r="C11" s="1" t="s">
        <v>76</v>
      </c>
      <c r="H11" s="1" t="s">
        <v>1597</v>
      </c>
      <c r="I11" s="1" t="s">
        <v>1598</v>
      </c>
      <c r="J11" s="1" t="s">
        <v>1599</v>
      </c>
      <c r="K11" s="1" t="s">
        <v>1600</v>
      </c>
      <c r="Q11" s="1" t="s">
        <v>1560</v>
      </c>
      <c r="R11" s="1" t="s">
        <v>1561</v>
      </c>
      <c r="S11" s="1" t="s">
        <v>1962</v>
      </c>
    </row>
    <row r="12" spans="1:19">
      <c r="A12" s="1">
        <v>11</v>
      </c>
      <c r="B12" s="1" t="s">
        <v>1558</v>
      </c>
      <c r="C12" s="1" t="s">
        <v>76</v>
      </c>
      <c r="H12" s="1" t="s">
        <v>1601</v>
      </c>
      <c r="I12" s="1" t="s">
        <v>1602</v>
      </c>
      <c r="J12" s="1" t="s">
        <v>1603</v>
      </c>
      <c r="K12" s="1" t="s">
        <v>1586</v>
      </c>
      <c r="L12" s="1" t="s">
        <v>1604</v>
      </c>
      <c r="Q12" s="1" t="s">
        <v>1567</v>
      </c>
      <c r="R12" s="1" t="s">
        <v>1568</v>
      </c>
      <c r="S12" s="1" t="s">
        <v>1962</v>
      </c>
    </row>
    <row r="13" spans="1:19">
      <c r="A13" s="1">
        <v>12</v>
      </c>
      <c r="B13" s="1" t="s">
        <v>1558</v>
      </c>
      <c r="C13" s="1" t="s">
        <v>76</v>
      </c>
      <c r="H13" s="1" t="s">
        <v>1605</v>
      </c>
      <c r="I13" s="1" t="s">
        <v>1606</v>
      </c>
      <c r="J13" s="1" t="s">
        <v>1607</v>
      </c>
      <c r="K13" s="1" t="s">
        <v>1608</v>
      </c>
      <c r="Q13" s="1" t="s">
        <v>1560</v>
      </c>
      <c r="R13" s="1" t="s">
        <v>1561</v>
      </c>
      <c r="S13" s="1" t="s">
        <v>1962</v>
      </c>
    </row>
    <row r="14" spans="1:19">
      <c r="A14" s="1">
        <v>13</v>
      </c>
      <c r="B14" s="1" t="s">
        <v>1558</v>
      </c>
      <c r="C14" s="1" t="s">
        <v>76</v>
      </c>
      <c r="H14" s="1" t="s">
        <v>1611</v>
      </c>
      <c r="I14" s="1" t="s">
        <v>1612</v>
      </c>
      <c r="J14" s="1" t="s">
        <v>1613</v>
      </c>
      <c r="K14" s="1" t="s">
        <v>1614</v>
      </c>
      <c r="L14" s="1" t="s">
        <v>1615</v>
      </c>
      <c r="Q14" s="1" t="s">
        <v>1560</v>
      </c>
      <c r="R14" s="1" t="s">
        <v>1561</v>
      </c>
      <c r="S14" s="1" t="s">
        <v>1962</v>
      </c>
    </row>
    <row r="15" spans="1:19">
      <c r="A15" s="1">
        <v>14</v>
      </c>
      <c r="B15" s="1" t="s">
        <v>1558</v>
      </c>
      <c r="C15" s="1" t="s">
        <v>76</v>
      </c>
      <c r="H15" s="1" t="s">
        <v>1616</v>
      </c>
      <c r="I15" s="1" t="s">
        <v>1617</v>
      </c>
      <c r="J15" s="1" t="s">
        <v>1618</v>
      </c>
      <c r="K15" s="1" t="s">
        <v>1619</v>
      </c>
      <c r="Q15" s="1" t="s">
        <v>1560</v>
      </c>
      <c r="R15" s="1" t="s">
        <v>1561</v>
      </c>
      <c r="S15" s="1" t="s">
        <v>1962</v>
      </c>
    </row>
    <row r="16" spans="1:19">
      <c r="A16" s="1">
        <v>15</v>
      </c>
      <c r="B16" s="1" t="s">
        <v>1558</v>
      </c>
      <c r="C16" s="1" t="s">
        <v>76</v>
      </c>
      <c r="H16" s="1" t="s">
        <v>1620</v>
      </c>
      <c r="I16" s="1" t="s">
        <v>1621</v>
      </c>
      <c r="J16" s="1" t="s">
        <v>1622</v>
      </c>
      <c r="K16" s="1" t="s">
        <v>1623</v>
      </c>
      <c r="Q16" s="1" t="s">
        <v>1560</v>
      </c>
      <c r="R16" s="1" t="s">
        <v>1561</v>
      </c>
      <c r="S16" s="1" t="s">
        <v>1962</v>
      </c>
    </row>
    <row r="17" spans="1:19">
      <c r="A17" s="1">
        <v>16</v>
      </c>
      <c r="B17" s="1" t="s">
        <v>1558</v>
      </c>
      <c r="C17" s="1" t="s">
        <v>76</v>
      </c>
      <c r="H17" s="1" t="s">
        <v>1624</v>
      </c>
      <c r="I17" s="1" t="s">
        <v>1625</v>
      </c>
      <c r="J17" s="1" t="s">
        <v>1626</v>
      </c>
      <c r="K17" s="1" t="s">
        <v>1582</v>
      </c>
      <c r="Q17" s="1" t="s">
        <v>1560</v>
      </c>
      <c r="R17" s="1" t="s">
        <v>1561</v>
      </c>
      <c r="S17" s="1" t="s">
        <v>1962</v>
      </c>
    </row>
    <row r="18" spans="1:19">
      <c r="A18" s="1">
        <v>17</v>
      </c>
      <c r="B18" s="1" t="s">
        <v>1558</v>
      </c>
      <c r="C18" s="1" t="s">
        <v>76</v>
      </c>
      <c r="H18" s="1" t="s">
        <v>1627</v>
      </c>
      <c r="I18" s="1" t="s">
        <v>1628</v>
      </c>
      <c r="J18" s="1" t="s">
        <v>1629</v>
      </c>
      <c r="K18" s="1" t="s">
        <v>1630</v>
      </c>
      <c r="Q18" s="1" t="s">
        <v>1567</v>
      </c>
      <c r="R18" s="1" t="s">
        <v>1568</v>
      </c>
      <c r="S18" s="1" t="s">
        <v>1962</v>
      </c>
    </row>
    <row r="19" spans="1:19">
      <c r="A19" s="1">
        <v>18</v>
      </c>
      <c r="B19" s="1" t="s">
        <v>1558</v>
      </c>
      <c r="C19" s="1" t="s">
        <v>76</v>
      </c>
      <c r="H19" s="1" t="s">
        <v>1631</v>
      </c>
      <c r="I19" s="1" t="s">
        <v>1632</v>
      </c>
      <c r="J19" s="1" t="s">
        <v>1633</v>
      </c>
      <c r="K19" s="1" t="s">
        <v>1634</v>
      </c>
      <c r="Q19" s="1" t="s">
        <v>1560</v>
      </c>
      <c r="R19" s="1" t="s">
        <v>1561</v>
      </c>
      <c r="S19" s="1" t="s">
        <v>1962</v>
      </c>
    </row>
    <row r="20" spans="1:19">
      <c r="A20" s="1">
        <v>19</v>
      </c>
      <c r="B20" s="1" t="s">
        <v>1558</v>
      </c>
      <c r="C20" s="1" t="s">
        <v>76</v>
      </c>
      <c r="H20" s="1" t="s">
        <v>1635</v>
      </c>
      <c r="I20" s="1" t="s">
        <v>1636</v>
      </c>
      <c r="J20" s="1" t="s">
        <v>1637</v>
      </c>
      <c r="K20" s="1" t="s">
        <v>1638</v>
      </c>
      <c r="Q20" s="1" t="s">
        <v>1560</v>
      </c>
      <c r="R20" s="1" t="s">
        <v>1561</v>
      </c>
      <c r="S20" s="1" t="s">
        <v>1962</v>
      </c>
    </row>
    <row r="21" spans="1:19">
      <c r="A21" s="1">
        <v>20</v>
      </c>
      <c r="B21" s="1" t="s">
        <v>1558</v>
      </c>
      <c r="C21" s="1" t="s">
        <v>76</v>
      </c>
      <c r="H21" s="1" t="s">
        <v>1639</v>
      </c>
      <c r="I21" s="1" t="s">
        <v>1640</v>
      </c>
      <c r="J21" s="1" t="s">
        <v>1641</v>
      </c>
      <c r="K21" s="1" t="s">
        <v>1642</v>
      </c>
      <c r="Q21" s="1" t="s">
        <v>1560</v>
      </c>
      <c r="R21" s="1" t="s">
        <v>1561</v>
      </c>
      <c r="S21" s="1" t="s">
        <v>1962</v>
      </c>
    </row>
    <row r="22" spans="1:19">
      <c r="A22" s="1">
        <v>21</v>
      </c>
      <c r="B22" s="1" t="s">
        <v>1558</v>
      </c>
      <c r="C22" s="1" t="s">
        <v>76</v>
      </c>
      <c r="H22" s="1" t="s">
        <v>1643</v>
      </c>
      <c r="I22" s="1" t="s">
        <v>1644</v>
      </c>
      <c r="J22" s="1" t="s">
        <v>1645</v>
      </c>
      <c r="K22" s="1" t="s">
        <v>1646</v>
      </c>
      <c r="Q22" s="1" t="s">
        <v>1647</v>
      </c>
      <c r="R22" s="1" t="s">
        <v>1648</v>
      </c>
      <c r="S22" s="1" t="s">
        <v>1962</v>
      </c>
    </row>
    <row r="23" spans="1:19">
      <c r="A23" s="1">
        <v>22</v>
      </c>
      <c r="B23" s="1" t="s">
        <v>1558</v>
      </c>
      <c r="C23" s="1" t="s">
        <v>76</v>
      </c>
      <c r="H23" s="1" t="s">
        <v>1649</v>
      </c>
      <c r="I23" s="1" t="s">
        <v>1650</v>
      </c>
      <c r="J23" s="1" t="s">
        <v>1651</v>
      </c>
      <c r="K23" s="1" t="s">
        <v>1652</v>
      </c>
      <c r="Q23" s="1" t="s">
        <v>1567</v>
      </c>
      <c r="R23" s="1" t="s">
        <v>1568</v>
      </c>
      <c r="S23" s="1" t="s">
        <v>1962</v>
      </c>
    </row>
    <row r="24" spans="1:19">
      <c r="A24" s="1">
        <v>23</v>
      </c>
      <c r="B24" s="1" t="s">
        <v>1558</v>
      </c>
      <c r="C24" s="1" t="s">
        <v>76</v>
      </c>
      <c r="H24" s="1" t="s">
        <v>1653</v>
      </c>
      <c r="I24" s="1" t="s">
        <v>1654</v>
      </c>
      <c r="J24" s="1" t="s">
        <v>1655</v>
      </c>
      <c r="K24" s="1" t="s">
        <v>1656</v>
      </c>
      <c r="Q24" s="1" t="s">
        <v>1567</v>
      </c>
      <c r="R24" s="1" t="s">
        <v>1568</v>
      </c>
      <c r="S24" s="1" t="s">
        <v>1962</v>
      </c>
    </row>
    <row r="25" spans="1:19">
      <c r="A25" s="1">
        <v>24</v>
      </c>
      <c r="B25" s="1" t="s">
        <v>1558</v>
      </c>
      <c r="C25" s="1" t="s">
        <v>76</v>
      </c>
      <c r="H25" s="1" t="s">
        <v>1657</v>
      </c>
      <c r="I25" s="1" t="s">
        <v>1658</v>
      </c>
      <c r="J25" s="1" t="s">
        <v>1659</v>
      </c>
      <c r="K25" s="1" t="s">
        <v>1609</v>
      </c>
      <c r="L25" s="1" t="s">
        <v>1660</v>
      </c>
      <c r="Q25" s="1" t="s">
        <v>1560</v>
      </c>
      <c r="R25" s="1" t="s">
        <v>1561</v>
      </c>
      <c r="S25" s="1" t="s">
        <v>1962</v>
      </c>
    </row>
    <row r="26" spans="1:19">
      <c r="A26" s="1">
        <v>25</v>
      </c>
      <c r="B26" s="1" t="s">
        <v>1558</v>
      </c>
      <c r="C26" s="1" t="s">
        <v>76</v>
      </c>
      <c r="H26" s="1" t="s">
        <v>1661</v>
      </c>
      <c r="I26" s="1" t="s">
        <v>1662</v>
      </c>
      <c r="J26" s="1" t="s">
        <v>1663</v>
      </c>
      <c r="K26" s="1" t="s">
        <v>1623</v>
      </c>
      <c r="Q26" s="1" t="s">
        <v>1560</v>
      </c>
      <c r="R26" s="1" t="s">
        <v>1561</v>
      </c>
      <c r="S26" s="1" t="s">
        <v>1962</v>
      </c>
    </row>
    <row r="27" spans="1:19">
      <c r="A27" s="1">
        <v>26</v>
      </c>
      <c r="B27" s="1" t="s">
        <v>1558</v>
      </c>
      <c r="C27" s="1" t="s">
        <v>76</v>
      </c>
      <c r="H27" s="1" t="s">
        <v>1664</v>
      </c>
      <c r="I27" s="1" t="s">
        <v>1665</v>
      </c>
      <c r="J27" s="1" t="s">
        <v>1666</v>
      </c>
      <c r="K27" s="1" t="s">
        <v>1667</v>
      </c>
      <c r="Q27" s="1" t="s">
        <v>1560</v>
      </c>
      <c r="R27" s="1" t="s">
        <v>1561</v>
      </c>
      <c r="S27" s="1" t="s">
        <v>1962</v>
      </c>
    </row>
    <row r="28" spans="1:19">
      <c r="A28" s="1">
        <v>27</v>
      </c>
      <c r="B28" s="1" t="s">
        <v>1558</v>
      </c>
      <c r="C28" s="1" t="s">
        <v>76</v>
      </c>
      <c r="H28" s="1" t="s">
        <v>1668</v>
      </c>
      <c r="I28" s="1" t="s">
        <v>1669</v>
      </c>
      <c r="J28" s="1" t="s">
        <v>1670</v>
      </c>
      <c r="K28" s="1" t="s">
        <v>1619</v>
      </c>
      <c r="L28" s="1" t="s">
        <v>1671</v>
      </c>
      <c r="Q28" s="1" t="s">
        <v>1573</v>
      </c>
      <c r="R28" s="1" t="s">
        <v>1574</v>
      </c>
      <c r="S28" s="1" t="s">
        <v>1962</v>
      </c>
    </row>
    <row r="29" spans="1:19">
      <c r="A29" s="1">
        <v>28</v>
      </c>
      <c r="B29" s="1" t="s">
        <v>1558</v>
      </c>
      <c r="C29" s="1" t="s">
        <v>76</v>
      </c>
      <c r="H29" s="1" t="s">
        <v>1668</v>
      </c>
      <c r="I29" s="1" t="s">
        <v>1669</v>
      </c>
      <c r="J29" s="1" t="s">
        <v>1670</v>
      </c>
      <c r="K29" s="1" t="s">
        <v>1619</v>
      </c>
      <c r="L29" s="1" t="s">
        <v>1671</v>
      </c>
      <c r="Q29" s="1" t="s">
        <v>1672</v>
      </c>
      <c r="R29" s="1" t="s">
        <v>1673</v>
      </c>
      <c r="S29" s="1" t="s">
        <v>1962</v>
      </c>
    </row>
    <row r="30" spans="1:19">
      <c r="A30" s="1">
        <v>29</v>
      </c>
      <c r="B30" s="1" t="s">
        <v>1558</v>
      </c>
      <c r="C30" s="1" t="s">
        <v>76</v>
      </c>
      <c r="H30" s="1" t="s">
        <v>1668</v>
      </c>
      <c r="I30" s="1" t="s">
        <v>1669</v>
      </c>
      <c r="J30" s="1" t="s">
        <v>1670</v>
      </c>
      <c r="K30" s="1" t="s">
        <v>1619</v>
      </c>
      <c r="L30" s="1" t="s">
        <v>1671</v>
      </c>
      <c r="Q30" s="1" t="s">
        <v>1567</v>
      </c>
      <c r="R30" s="1" t="s">
        <v>1568</v>
      </c>
      <c r="S30" s="1" t="s">
        <v>1962</v>
      </c>
    </row>
    <row r="31" spans="1:19">
      <c r="A31" s="1">
        <v>30</v>
      </c>
      <c r="B31" s="1" t="s">
        <v>1558</v>
      </c>
      <c r="C31" s="1" t="s">
        <v>76</v>
      </c>
      <c r="H31" s="1" t="s">
        <v>1953</v>
      </c>
      <c r="I31" s="1" t="s">
        <v>1954</v>
      </c>
      <c r="J31" s="1" t="s">
        <v>1955</v>
      </c>
      <c r="K31" s="1" t="s">
        <v>1805</v>
      </c>
      <c r="Q31" s="1" t="s">
        <v>1866</v>
      </c>
      <c r="R31" s="1" t="s">
        <v>1867</v>
      </c>
      <c r="S31" s="1" t="s">
        <v>1962</v>
      </c>
    </row>
    <row r="32" spans="1:19">
      <c r="A32" s="1">
        <v>31</v>
      </c>
      <c r="B32" s="1" t="s">
        <v>1558</v>
      </c>
      <c r="C32" s="1" t="s">
        <v>76</v>
      </c>
      <c r="H32" s="1" t="s">
        <v>1675</v>
      </c>
      <c r="I32" s="1" t="s">
        <v>1676</v>
      </c>
      <c r="J32" s="1" t="s">
        <v>1677</v>
      </c>
      <c r="K32" s="1" t="s">
        <v>1678</v>
      </c>
      <c r="Q32" s="1" t="s">
        <v>1567</v>
      </c>
      <c r="R32" s="1" t="s">
        <v>1568</v>
      </c>
      <c r="S32" s="1" t="s">
        <v>1962</v>
      </c>
    </row>
    <row r="33" spans="1:19">
      <c r="A33" s="1">
        <v>32</v>
      </c>
      <c r="B33" s="1" t="s">
        <v>1558</v>
      </c>
      <c r="C33" s="1" t="s">
        <v>76</v>
      </c>
      <c r="H33" s="1" t="s">
        <v>1679</v>
      </c>
      <c r="I33" s="1" t="s">
        <v>1680</v>
      </c>
      <c r="J33" s="1" t="s">
        <v>1681</v>
      </c>
      <c r="K33" s="1" t="s">
        <v>1682</v>
      </c>
      <c r="Q33" s="1" t="s">
        <v>1560</v>
      </c>
      <c r="R33" s="1" t="s">
        <v>1561</v>
      </c>
      <c r="S33" s="1" t="s">
        <v>1962</v>
      </c>
    </row>
    <row r="34" spans="1:19">
      <c r="A34" s="1">
        <v>33</v>
      </c>
      <c r="B34" s="1" t="s">
        <v>1558</v>
      </c>
      <c r="C34" s="1" t="s">
        <v>76</v>
      </c>
      <c r="H34" s="1" t="s">
        <v>1683</v>
      </c>
      <c r="I34" s="1" t="s">
        <v>1684</v>
      </c>
      <c r="J34" s="1" t="s">
        <v>1685</v>
      </c>
      <c r="K34" s="1" t="s">
        <v>1682</v>
      </c>
      <c r="Q34" s="1" t="s">
        <v>1567</v>
      </c>
      <c r="R34" s="1" t="s">
        <v>1568</v>
      </c>
      <c r="S34" s="1" t="s">
        <v>1962</v>
      </c>
    </row>
    <row r="35" spans="1:19">
      <c r="A35" s="1">
        <v>34</v>
      </c>
      <c r="B35" s="1" t="s">
        <v>1558</v>
      </c>
      <c r="C35" s="1" t="s">
        <v>76</v>
      </c>
      <c r="H35" s="1" t="s">
        <v>1686</v>
      </c>
      <c r="I35" s="1" t="s">
        <v>1687</v>
      </c>
      <c r="J35" s="1" t="s">
        <v>1688</v>
      </c>
      <c r="K35" s="1" t="s">
        <v>1689</v>
      </c>
      <c r="Q35" s="1" t="s">
        <v>1560</v>
      </c>
      <c r="R35" s="1" t="s">
        <v>1561</v>
      </c>
      <c r="S35" s="1" t="s">
        <v>1962</v>
      </c>
    </row>
    <row r="36" spans="1:19">
      <c r="A36" s="1">
        <v>35</v>
      </c>
      <c r="B36" s="1" t="s">
        <v>1558</v>
      </c>
      <c r="C36" s="1" t="s">
        <v>76</v>
      </c>
      <c r="H36" s="1" t="s">
        <v>1690</v>
      </c>
      <c r="I36" s="1" t="s">
        <v>1691</v>
      </c>
      <c r="J36" s="1" t="s">
        <v>1692</v>
      </c>
      <c r="K36" s="1" t="s">
        <v>1614</v>
      </c>
      <c r="L36" s="1" t="s">
        <v>1693</v>
      </c>
      <c r="Q36" s="1" t="s">
        <v>1560</v>
      </c>
      <c r="R36" s="1" t="s">
        <v>1561</v>
      </c>
      <c r="S36" s="1" t="s">
        <v>1962</v>
      </c>
    </row>
    <row r="37" spans="1:19">
      <c r="A37" s="1">
        <v>36</v>
      </c>
      <c r="B37" s="1" t="s">
        <v>1558</v>
      </c>
      <c r="C37" s="1" t="s">
        <v>76</v>
      </c>
      <c r="H37" s="1" t="s">
        <v>1694</v>
      </c>
      <c r="I37" s="1" t="s">
        <v>1695</v>
      </c>
      <c r="J37" s="1" t="s">
        <v>1696</v>
      </c>
      <c r="K37" s="1" t="s">
        <v>1578</v>
      </c>
      <c r="L37" s="1" t="s">
        <v>1697</v>
      </c>
      <c r="Q37" s="1" t="s">
        <v>1560</v>
      </c>
      <c r="R37" s="1" t="s">
        <v>1561</v>
      </c>
      <c r="S37" s="1" t="s">
        <v>1962</v>
      </c>
    </row>
    <row r="38" spans="1:19">
      <c r="A38" s="1">
        <v>37</v>
      </c>
      <c r="B38" s="1" t="s">
        <v>1558</v>
      </c>
      <c r="C38" s="1" t="s">
        <v>76</v>
      </c>
      <c r="H38" s="1" t="s">
        <v>1698</v>
      </c>
      <c r="I38" s="1" t="s">
        <v>1699</v>
      </c>
      <c r="J38" s="1" t="s">
        <v>1700</v>
      </c>
      <c r="K38" s="1" t="s">
        <v>1572</v>
      </c>
      <c r="Q38" s="1" t="s">
        <v>1567</v>
      </c>
      <c r="R38" s="1" t="s">
        <v>1568</v>
      </c>
      <c r="S38" s="1" t="s">
        <v>1962</v>
      </c>
    </row>
    <row r="39" spans="1:19">
      <c r="A39" s="1">
        <v>38</v>
      </c>
      <c r="B39" s="1" t="s">
        <v>1558</v>
      </c>
      <c r="C39" s="1" t="s">
        <v>76</v>
      </c>
      <c r="H39" s="1" t="s">
        <v>1701</v>
      </c>
      <c r="I39" s="1" t="s">
        <v>1702</v>
      </c>
      <c r="J39" s="1" t="s">
        <v>1703</v>
      </c>
      <c r="K39" s="1" t="s">
        <v>1614</v>
      </c>
      <c r="Q39" s="1" t="s">
        <v>1560</v>
      </c>
      <c r="R39" s="1" t="s">
        <v>1561</v>
      </c>
      <c r="S39" s="1" t="s">
        <v>1962</v>
      </c>
    </row>
    <row r="40" spans="1:19">
      <c r="A40" s="1">
        <v>39</v>
      </c>
      <c r="B40" s="1" t="s">
        <v>1558</v>
      </c>
      <c r="C40" s="1" t="s">
        <v>76</v>
      </c>
      <c r="H40" s="1" t="s">
        <v>2006</v>
      </c>
      <c r="I40" s="1" t="s">
        <v>2007</v>
      </c>
      <c r="J40" s="1" t="s">
        <v>2008</v>
      </c>
      <c r="K40" s="1" t="s">
        <v>2009</v>
      </c>
      <c r="L40" s="1" t="s">
        <v>2010</v>
      </c>
      <c r="Q40" s="1" t="s">
        <v>1567</v>
      </c>
      <c r="R40" s="1" t="s">
        <v>1568</v>
      </c>
      <c r="S40" s="1" t="s">
        <v>1962</v>
      </c>
    </row>
    <row r="41" spans="1:19">
      <c r="A41" s="1">
        <v>40</v>
      </c>
      <c r="B41" s="1" t="s">
        <v>1558</v>
      </c>
      <c r="C41" s="1" t="s">
        <v>76</v>
      </c>
      <c r="H41" s="1" t="s">
        <v>1704</v>
      </c>
      <c r="I41" s="1" t="s">
        <v>1705</v>
      </c>
      <c r="J41" s="1" t="s">
        <v>1706</v>
      </c>
      <c r="K41" s="1" t="s">
        <v>1707</v>
      </c>
      <c r="L41" s="1" t="s">
        <v>1708</v>
      </c>
      <c r="Q41" s="1" t="s">
        <v>1567</v>
      </c>
      <c r="R41" s="1" t="s">
        <v>1568</v>
      </c>
      <c r="S41" s="1" t="s">
        <v>1962</v>
      </c>
    </row>
    <row r="42" spans="1:19">
      <c r="A42" s="1">
        <v>41</v>
      </c>
      <c r="B42" s="1" t="s">
        <v>1558</v>
      </c>
      <c r="C42" s="1" t="s">
        <v>76</v>
      </c>
      <c r="H42" s="1" t="s">
        <v>1979</v>
      </c>
      <c r="I42" s="1" t="s">
        <v>1980</v>
      </c>
      <c r="J42" s="1" t="s">
        <v>1981</v>
      </c>
      <c r="K42" s="1" t="s">
        <v>1982</v>
      </c>
      <c r="Q42" s="1" t="s">
        <v>1567</v>
      </c>
      <c r="R42" s="1" t="s">
        <v>1568</v>
      </c>
      <c r="S42" s="1" t="s">
        <v>1962</v>
      </c>
    </row>
    <row r="43" spans="1:19">
      <c r="A43" s="1">
        <v>42</v>
      </c>
      <c r="B43" s="1" t="s">
        <v>1558</v>
      </c>
      <c r="C43" s="1" t="s">
        <v>76</v>
      </c>
      <c r="H43" s="1" t="s">
        <v>1709</v>
      </c>
      <c r="I43" s="1" t="s">
        <v>1710</v>
      </c>
      <c r="J43" s="1" t="s">
        <v>1711</v>
      </c>
      <c r="K43" s="1" t="s">
        <v>1712</v>
      </c>
      <c r="L43" s="1" t="s">
        <v>1713</v>
      </c>
      <c r="Q43" s="1" t="s">
        <v>1560</v>
      </c>
      <c r="R43" s="1" t="s">
        <v>1561</v>
      </c>
      <c r="S43" s="1" t="s">
        <v>1962</v>
      </c>
    </row>
    <row r="44" spans="1:19">
      <c r="A44" s="1">
        <v>43</v>
      </c>
      <c r="B44" s="1" t="s">
        <v>1558</v>
      </c>
      <c r="C44" s="1" t="s">
        <v>76</v>
      </c>
      <c r="H44" s="1" t="s">
        <v>1983</v>
      </c>
      <c r="I44" s="1" t="s">
        <v>1710</v>
      </c>
      <c r="J44" s="1" t="s">
        <v>1984</v>
      </c>
      <c r="K44" s="1" t="s">
        <v>1714</v>
      </c>
      <c r="Q44" s="1" t="s">
        <v>1567</v>
      </c>
      <c r="R44" s="1" t="s">
        <v>1568</v>
      </c>
      <c r="S44" s="1" t="s">
        <v>1962</v>
      </c>
    </row>
    <row r="45" spans="1:19">
      <c r="A45" s="1">
        <v>44</v>
      </c>
      <c r="B45" s="1" t="s">
        <v>1558</v>
      </c>
      <c r="C45" s="1" t="s">
        <v>76</v>
      </c>
      <c r="H45" s="1" t="s">
        <v>1716</v>
      </c>
      <c r="I45" s="1" t="s">
        <v>1717</v>
      </c>
      <c r="J45" s="1" t="s">
        <v>1718</v>
      </c>
      <c r="K45" s="1" t="s">
        <v>1559</v>
      </c>
      <c r="Q45" s="1" t="s">
        <v>1719</v>
      </c>
      <c r="R45" s="1" t="s">
        <v>1720</v>
      </c>
      <c r="S45" s="1" t="s">
        <v>1962</v>
      </c>
    </row>
    <row r="46" spans="1:19">
      <c r="A46" s="1">
        <v>45</v>
      </c>
      <c r="B46" s="1" t="s">
        <v>1558</v>
      </c>
      <c r="C46" s="1" t="s">
        <v>76</v>
      </c>
      <c r="H46" s="1" t="s">
        <v>1721</v>
      </c>
      <c r="I46" s="1" t="s">
        <v>1722</v>
      </c>
      <c r="J46" s="1" t="s">
        <v>1723</v>
      </c>
      <c r="K46" s="1" t="s">
        <v>1559</v>
      </c>
      <c r="Q46" s="1" t="s">
        <v>1647</v>
      </c>
      <c r="R46" s="1" t="s">
        <v>1648</v>
      </c>
      <c r="S46" s="1" t="s">
        <v>1962</v>
      </c>
    </row>
    <row r="47" spans="1:19">
      <c r="A47" s="1">
        <v>46</v>
      </c>
      <c r="B47" s="1" t="s">
        <v>1558</v>
      </c>
      <c r="C47" s="1" t="s">
        <v>76</v>
      </c>
      <c r="H47" s="1" t="s">
        <v>1724</v>
      </c>
      <c r="I47" s="1" t="s">
        <v>1725</v>
      </c>
      <c r="J47" s="1" t="s">
        <v>1726</v>
      </c>
      <c r="K47" s="1" t="s">
        <v>1610</v>
      </c>
      <c r="Q47" s="1" t="s">
        <v>1567</v>
      </c>
      <c r="R47" s="1" t="s">
        <v>1568</v>
      </c>
      <c r="S47" s="1" t="s">
        <v>1962</v>
      </c>
    </row>
    <row r="48" spans="1:19">
      <c r="A48" s="1">
        <v>47</v>
      </c>
      <c r="B48" s="1" t="s">
        <v>1558</v>
      </c>
      <c r="C48" s="1" t="s">
        <v>76</v>
      </c>
      <c r="H48" s="1" t="s">
        <v>1727</v>
      </c>
      <c r="I48" s="1" t="s">
        <v>1728</v>
      </c>
      <c r="J48" s="1" t="s">
        <v>1729</v>
      </c>
      <c r="K48" s="1" t="s">
        <v>1678</v>
      </c>
      <c r="Q48" s="1" t="s">
        <v>1567</v>
      </c>
      <c r="R48" s="1" t="s">
        <v>1568</v>
      </c>
      <c r="S48" s="1" t="s">
        <v>1962</v>
      </c>
    </row>
    <row r="49" spans="1:19">
      <c r="A49" s="1">
        <v>48</v>
      </c>
      <c r="B49" s="1" t="s">
        <v>1558</v>
      </c>
      <c r="C49" s="1" t="s">
        <v>76</v>
      </c>
      <c r="H49" s="1" t="s">
        <v>1998</v>
      </c>
      <c r="I49" s="1" t="s">
        <v>1999</v>
      </c>
      <c r="J49" s="1" t="s">
        <v>2000</v>
      </c>
      <c r="K49" s="1" t="s">
        <v>1801</v>
      </c>
      <c r="Q49" s="1" t="s">
        <v>1560</v>
      </c>
      <c r="R49" s="1" t="s">
        <v>1561</v>
      </c>
      <c r="S49" s="1" t="s">
        <v>1962</v>
      </c>
    </row>
    <row r="50" spans="1:19">
      <c r="A50" s="1">
        <v>49</v>
      </c>
      <c r="B50" s="1" t="s">
        <v>1558</v>
      </c>
      <c r="C50" s="1" t="s">
        <v>76</v>
      </c>
      <c r="H50" s="1" t="s">
        <v>1730</v>
      </c>
      <c r="I50" s="1" t="s">
        <v>1731</v>
      </c>
      <c r="J50" s="1" t="s">
        <v>1732</v>
      </c>
      <c r="K50" s="1" t="s">
        <v>1733</v>
      </c>
      <c r="Q50" s="1" t="s">
        <v>1560</v>
      </c>
      <c r="R50" s="1" t="s">
        <v>1561</v>
      </c>
      <c r="S50" s="1" t="s">
        <v>1962</v>
      </c>
    </row>
    <row r="51" spans="1:19">
      <c r="A51" s="1">
        <v>50</v>
      </c>
      <c r="B51" s="1" t="s">
        <v>1558</v>
      </c>
      <c r="C51" s="1" t="s">
        <v>76</v>
      </c>
      <c r="H51" s="1" t="s">
        <v>1734</v>
      </c>
      <c r="I51" s="1" t="s">
        <v>1735</v>
      </c>
      <c r="J51" s="1" t="s">
        <v>1736</v>
      </c>
      <c r="K51" s="1" t="s">
        <v>1737</v>
      </c>
      <c r="Q51" s="1" t="s">
        <v>1567</v>
      </c>
      <c r="R51" s="1" t="s">
        <v>1568</v>
      </c>
      <c r="S51" s="1" t="s">
        <v>1962</v>
      </c>
    </row>
    <row r="52" spans="1:19">
      <c r="A52" s="1">
        <v>51</v>
      </c>
      <c r="B52" s="1" t="s">
        <v>1558</v>
      </c>
      <c r="C52" s="1" t="s">
        <v>76</v>
      </c>
      <c r="H52" s="1" t="s">
        <v>1738</v>
      </c>
      <c r="I52" s="1" t="s">
        <v>1739</v>
      </c>
      <c r="J52" s="1" t="s">
        <v>1740</v>
      </c>
      <c r="K52" s="1" t="s">
        <v>1741</v>
      </c>
      <c r="Q52" s="1" t="s">
        <v>1560</v>
      </c>
      <c r="R52" s="1" t="s">
        <v>1561</v>
      </c>
      <c r="S52" s="1" t="s">
        <v>1962</v>
      </c>
    </row>
    <row r="53" spans="1:19">
      <c r="A53" s="1">
        <v>52</v>
      </c>
      <c r="B53" s="1" t="s">
        <v>1558</v>
      </c>
      <c r="C53" s="1" t="s">
        <v>76</v>
      </c>
      <c r="H53" s="1" t="s">
        <v>1742</v>
      </c>
      <c r="I53" s="1" t="s">
        <v>1743</v>
      </c>
      <c r="J53" s="1" t="s">
        <v>1744</v>
      </c>
      <c r="K53" s="1" t="s">
        <v>1623</v>
      </c>
      <c r="L53" s="1" t="s">
        <v>1745</v>
      </c>
      <c r="Q53" s="1" t="s">
        <v>1560</v>
      </c>
      <c r="R53" s="1" t="s">
        <v>1561</v>
      </c>
      <c r="S53" s="1" t="s">
        <v>1962</v>
      </c>
    </row>
    <row r="54" spans="1:19">
      <c r="A54" s="1">
        <v>53</v>
      </c>
      <c r="B54" s="1" t="s">
        <v>1558</v>
      </c>
      <c r="C54" s="1" t="s">
        <v>76</v>
      </c>
      <c r="H54" s="1" t="s">
        <v>1746</v>
      </c>
      <c r="I54" s="1" t="s">
        <v>1747</v>
      </c>
      <c r="J54" s="1" t="s">
        <v>1748</v>
      </c>
      <c r="K54" s="1" t="s">
        <v>1619</v>
      </c>
      <c r="L54" s="1" t="s">
        <v>1749</v>
      </c>
      <c r="Q54" s="1" t="s">
        <v>1560</v>
      </c>
      <c r="R54" s="1" t="s">
        <v>1561</v>
      </c>
      <c r="S54" s="1" t="s">
        <v>1962</v>
      </c>
    </row>
    <row r="55" spans="1:19">
      <c r="A55" s="1">
        <v>54</v>
      </c>
      <c r="B55" s="1" t="s">
        <v>1558</v>
      </c>
      <c r="C55" s="1" t="s">
        <v>76</v>
      </c>
      <c r="H55" s="1" t="s">
        <v>1750</v>
      </c>
      <c r="I55" s="1" t="s">
        <v>1751</v>
      </c>
      <c r="J55" s="1" t="s">
        <v>1752</v>
      </c>
      <c r="K55" s="1" t="s">
        <v>1753</v>
      </c>
      <c r="Q55" s="1" t="s">
        <v>1560</v>
      </c>
      <c r="R55" s="1" t="s">
        <v>1561</v>
      </c>
      <c r="S55" s="1" t="s">
        <v>1962</v>
      </c>
    </row>
    <row r="56" spans="1:19">
      <c r="A56" s="1">
        <v>55</v>
      </c>
      <c r="B56" s="1" t="s">
        <v>1558</v>
      </c>
      <c r="C56" s="1" t="s">
        <v>76</v>
      </c>
      <c r="H56" s="1" t="s">
        <v>1754</v>
      </c>
      <c r="I56" s="1" t="s">
        <v>1755</v>
      </c>
      <c r="J56" s="1" t="s">
        <v>1756</v>
      </c>
      <c r="K56" s="1" t="s">
        <v>1623</v>
      </c>
      <c r="Q56" s="1" t="s">
        <v>1560</v>
      </c>
      <c r="R56" s="1" t="s">
        <v>1561</v>
      </c>
      <c r="S56" s="1" t="s">
        <v>1962</v>
      </c>
    </row>
    <row r="57" spans="1:19">
      <c r="A57" s="1">
        <v>56</v>
      </c>
      <c r="B57" s="1" t="s">
        <v>1558</v>
      </c>
      <c r="C57" s="1" t="s">
        <v>76</v>
      </c>
      <c r="H57" s="1" t="s">
        <v>1757</v>
      </c>
      <c r="I57" s="1" t="s">
        <v>1758</v>
      </c>
      <c r="J57" s="1" t="s">
        <v>1759</v>
      </c>
      <c r="K57" s="1" t="s">
        <v>1935</v>
      </c>
      <c r="Q57" s="1" t="s">
        <v>1567</v>
      </c>
      <c r="R57" s="1" t="s">
        <v>1568</v>
      </c>
      <c r="S57" s="1" t="s">
        <v>1962</v>
      </c>
    </row>
    <row r="58" spans="1:19">
      <c r="A58" s="1">
        <v>57</v>
      </c>
      <c r="B58" s="1" t="s">
        <v>1558</v>
      </c>
      <c r="C58" s="1" t="s">
        <v>76</v>
      </c>
      <c r="H58" s="1" t="s">
        <v>1760</v>
      </c>
      <c r="I58" s="1" t="s">
        <v>1761</v>
      </c>
      <c r="J58" s="1" t="s">
        <v>1762</v>
      </c>
      <c r="K58" s="1" t="s">
        <v>1586</v>
      </c>
      <c r="L58" s="1" t="s">
        <v>1763</v>
      </c>
      <c r="Q58" s="1" t="s">
        <v>1567</v>
      </c>
      <c r="R58" s="1" t="s">
        <v>1568</v>
      </c>
      <c r="S58" s="1" t="s">
        <v>1962</v>
      </c>
    </row>
    <row r="59" spans="1:19">
      <c r="A59" s="1">
        <v>58</v>
      </c>
      <c r="B59" s="1" t="s">
        <v>1558</v>
      </c>
      <c r="C59" s="1" t="s">
        <v>76</v>
      </c>
      <c r="H59" s="1" t="s">
        <v>1764</v>
      </c>
      <c r="I59" s="1" t="s">
        <v>1765</v>
      </c>
      <c r="J59" s="1" t="s">
        <v>1766</v>
      </c>
      <c r="K59" s="1" t="s">
        <v>1623</v>
      </c>
      <c r="L59" s="1" t="s">
        <v>1767</v>
      </c>
      <c r="Q59" s="1" t="s">
        <v>1560</v>
      </c>
      <c r="R59" s="1" t="s">
        <v>1561</v>
      </c>
      <c r="S59" s="1" t="s">
        <v>1962</v>
      </c>
    </row>
    <row r="60" spans="1:19">
      <c r="A60" s="1">
        <v>59</v>
      </c>
      <c r="B60" s="1" t="s">
        <v>1558</v>
      </c>
      <c r="C60" s="1" t="s">
        <v>76</v>
      </c>
      <c r="H60" s="1" t="s">
        <v>1768</v>
      </c>
      <c r="I60" s="1" t="s">
        <v>1769</v>
      </c>
      <c r="J60" s="1" t="s">
        <v>1770</v>
      </c>
      <c r="K60" s="1" t="s">
        <v>1733</v>
      </c>
      <c r="Q60" s="1" t="s">
        <v>1560</v>
      </c>
      <c r="R60" s="1" t="s">
        <v>1561</v>
      </c>
      <c r="S60" s="1" t="s">
        <v>1962</v>
      </c>
    </row>
    <row r="61" spans="1:19">
      <c r="A61" s="1">
        <v>60</v>
      </c>
      <c r="B61" s="1" t="s">
        <v>1558</v>
      </c>
      <c r="C61" s="1" t="s">
        <v>76</v>
      </c>
      <c r="H61" s="1" t="s">
        <v>1771</v>
      </c>
      <c r="I61" s="1" t="s">
        <v>1772</v>
      </c>
      <c r="J61" s="1" t="s">
        <v>1773</v>
      </c>
      <c r="K61" s="1" t="s">
        <v>1582</v>
      </c>
      <c r="Q61" s="1" t="s">
        <v>1774</v>
      </c>
      <c r="R61" s="1" t="s">
        <v>1775</v>
      </c>
      <c r="S61" s="1" t="s">
        <v>1962</v>
      </c>
    </row>
    <row r="62" spans="1:19">
      <c r="A62" s="1">
        <v>61</v>
      </c>
      <c r="B62" s="1" t="s">
        <v>1558</v>
      </c>
      <c r="C62" s="1" t="s">
        <v>76</v>
      </c>
      <c r="H62" s="1" t="s">
        <v>1776</v>
      </c>
      <c r="I62" s="1" t="s">
        <v>1777</v>
      </c>
      <c r="J62" s="1" t="s">
        <v>1778</v>
      </c>
      <c r="K62" s="1" t="s">
        <v>1582</v>
      </c>
      <c r="Q62" s="1" t="s">
        <v>1567</v>
      </c>
      <c r="R62" s="1" t="s">
        <v>1568</v>
      </c>
      <c r="S62" s="1" t="s">
        <v>1962</v>
      </c>
    </row>
    <row r="63" spans="1:19">
      <c r="A63" s="1">
        <v>62</v>
      </c>
      <c r="B63" s="1" t="s">
        <v>1558</v>
      </c>
      <c r="C63" s="1" t="s">
        <v>76</v>
      </c>
      <c r="H63" s="1" t="s">
        <v>1779</v>
      </c>
      <c r="I63" s="1" t="s">
        <v>1780</v>
      </c>
      <c r="J63" s="1" t="s">
        <v>1781</v>
      </c>
      <c r="K63" s="1" t="s">
        <v>1782</v>
      </c>
      <c r="Q63" s="1" t="s">
        <v>1567</v>
      </c>
      <c r="R63" s="1" t="s">
        <v>1568</v>
      </c>
      <c r="S63" s="1" t="s">
        <v>1962</v>
      </c>
    </row>
    <row r="64" spans="1:19">
      <c r="A64" s="1">
        <v>63</v>
      </c>
      <c r="B64" s="1" t="s">
        <v>1558</v>
      </c>
      <c r="C64" s="1" t="s">
        <v>76</v>
      </c>
      <c r="H64" s="1" t="s">
        <v>1783</v>
      </c>
      <c r="I64" s="1" t="s">
        <v>1784</v>
      </c>
      <c r="J64" s="1" t="s">
        <v>1785</v>
      </c>
      <c r="K64" s="1" t="s">
        <v>1600</v>
      </c>
      <c r="Q64" s="1" t="s">
        <v>1567</v>
      </c>
      <c r="R64" s="1" t="s">
        <v>1568</v>
      </c>
      <c r="S64" s="1" t="s">
        <v>1962</v>
      </c>
    </row>
    <row r="65" spans="1:19">
      <c r="A65" s="1">
        <v>64</v>
      </c>
      <c r="B65" s="1" t="s">
        <v>1558</v>
      </c>
      <c r="C65" s="1" t="s">
        <v>76</v>
      </c>
      <c r="H65" s="1" t="s">
        <v>1985</v>
      </c>
      <c r="I65" s="1" t="s">
        <v>1986</v>
      </c>
      <c r="J65" s="1" t="s">
        <v>1987</v>
      </c>
      <c r="K65" s="1" t="s">
        <v>1805</v>
      </c>
      <c r="Q65" s="1" t="s">
        <v>1573</v>
      </c>
      <c r="R65" s="1" t="s">
        <v>1574</v>
      </c>
      <c r="S65" s="1" t="s">
        <v>1962</v>
      </c>
    </row>
    <row r="66" spans="1:19">
      <c r="A66" s="1">
        <v>65</v>
      </c>
      <c r="B66" s="1" t="s">
        <v>1558</v>
      </c>
      <c r="C66" s="1" t="s">
        <v>76</v>
      </c>
      <c r="H66" s="1" t="s">
        <v>1786</v>
      </c>
      <c r="I66" s="1" t="s">
        <v>1787</v>
      </c>
      <c r="J66" s="1" t="s">
        <v>1788</v>
      </c>
      <c r="K66" s="1" t="s">
        <v>1789</v>
      </c>
      <c r="L66" s="1" t="s">
        <v>1790</v>
      </c>
      <c r="Q66" s="1" t="s">
        <v>1567</v>
      </c>
      <c r="R66" s="1" t="s">
        <v>1568</v>
      </c>
      <c r="S66" s="1" t="s">
        <v>1962</v>
      </c>
    </row>
    <row r="67" spans="1:19">
      <c r="A67" s="1">
        <v>66</v>
      </c>
      <c r="B67" s="1" t="s">
        <v>1558</v>
      </c>
      <c r="C67" s="1" t="s">
        <v>76</v>
      </c>
      <c r="H67" s="1" t="s">
        <v>1791</v>
      </c>
      <c r="I67" s="1" t="s">
        <v>1792</v>
      </c>
      <c r="J67" s="1" t="s">
        <v>1793</v>
      </c>
      <c r="K67" s="1" t="s">
        <v>1642</v>
      </c>
      <c r="Q67" s="1" t="s">
        <v>1560</v>
      </c>
      <c r="R67" s="1" t="s">
        <v>1561</v>
      </c>
      <c r="S67" s="1" t="s">
        <v>1962</v>
      </c>
    </row>
    <row r="68" spans="1:19">
      <c r="A68" s="1">
        <v>67</v>
      </c>
      <c r="B68" s="1" t="s">
        <v>1558</v>
      </c>
      <c r="C68" s="1" t="s">
        <v>76</v>
      </c>
      <c r="H68" s="1" t="s">
        <v>1794</v>
      </c>
      <c r="I68" s="1" t="s">
        <v>1795</v>
      </c>
      <c r="J68" s="1" t="s">
        <v>1796</v>
      </c>
      <c r="K68" s="1" t="s">
        <v>1715</v>
      </c>
      <c r="L68" s="1" t="s">
        <v>1797</v>
      </c>
      <c r="Q68" s="1" t="s">
        <v>1567</v>
      </c>
      <c r="R68" s="1" t="s">
        <v>1568</v>
      </c>
      <c r="S68" s="1" t="s">
        <v>1962</v>
      </c>
    </row>
    <row r="69" spans="1:19">
      <c r="A69" s="1">
        <v>68</v>
      </c>
      <c r="B69" s="1" t="s">
        <v>1558</v>
      </c>
      <c r="C69" s="1" t="s">
        <v>76</v>
      </c>
      <c r="H69" s="1" t="s">
        <v>1988</v>
      </c>
      <c r="I69" s="1" t="s">
        <v>1989</v>
      </c>
      <c r="J69" s="1" t="s">
        <v>1990</v>
      </c>
      <c r="K69" s="1" t="s">
        <v>1805</v>
      </c>
      <c r="Q69" s="1" t="s">
        <v>1866</v>
      </c>
      <c r="R69" s="1" t="s">
        <v>1867</v>
      </c>
      <c r="S69" s="1" t="s">
        <v>1962</v>
      </c>
    </row>
    <row r="70" spans="1:19">
      <c r="A70" s="1">
        <v>69</v>
      </c>
      <c r="B70" s="1" t="s">
        <v>1558</v>
      </c>
      <c r="C70" s="1" t="s">
        <v>76</v>
      </c>
      <c r="H70" s="1" t="s">
        <v>1798</v>
      </c>
      <c r="I70" s="1" t="s">
        <v>1799</v>
      </c>
      <c r="J70" s="1" t="s">
        <v>1800</v>
      </c>
      <c r="K70" s="1" t="s">
        <v>1801</v>
      </c>
      <c r="Q70" s="1" t="s">
        <v>1560</v>
      </c>
      <c r="R70" s="1" t="s">
        <v>1561</v>
      </c>
      <c r="S70" s="1" t="s">
        <v>1962</v>
      </c>
    </row>
    <row r="71" spans="1:19">
      <c r="A71" s="1">
        <v>70</v>
      </c>
      <c r="B71" s="1" t="s">
        <v>1558</v>
      </c>
      <c r="C71" s="1" t="s">
        <v>76</v>
      </c>
      <c r="H71" s="1" t="s">
        <v>1802</v>
      </c>
      <c r="I71" s="1" t="s">
        <v>1803</v>
      </c>
      <c r="J71" s="1" t="s">
        <v>1804</v>
      </c>
      <c r="K71" s="1" t="s">
        <v>1805</v>
      </c>
      <c r="Q71" s="1" t="s">
        <v>1567</v>
      </c>
      <c r="R71" s="1" t="s">
        <v>1568</v>
      </c>
      <c r="S71" s="1" t="s">
        <v>1962</v>
      </c>
    </row>
    <row r="72" spans="1:19">
      <c r="A72" s="1">
        <v>71</v>
      </c>
      <c r="B72" s="1" t="s">
        <v>1558</v>
      </c>
      <c r="C72" s="1" t="s">
        <v>76</v>
      </c>
      <c r="H72" s="1" t="s">
        <v>1806</v>
      </c>
      <c r="I72" s="1" t="s">
        <v>1807</v>
      </c>
      <c r="J72" s="1" t="s">
        <v>1808</v>
      </c>
      <c r="K72" s="1" t="s">
        <v>1642</v>
      </c>
      <c r="Q72" s="1" t="s">
        <v>1647</v>
      </c>
      <c r="R72" s="1" t="s">
        <v>1648</v>
      </c>
      <c r="S72" s="1" t="s">
        <v>1962</v>
      </c>
    </row>
    <row r="73" spans="1:19">
      <c r="A73" s="1">
        <v>72</v>
      </c>
      <c r="B73" s="1" t="s">
        <v>1558</v>
      </c>
      <c r="C73" s="1" t="s">
        <v>76</v>
      </c>
      <c r="H73" s="1" t="s">
        <v>1809</v>
      </c>
      <c r="I73" s="1" t="s">
        <v>1810</v>
      </c>
      <c r="J73" s="1" t="s">
        <v>1811</v>
      </c>
      <c r="K73" s="1" t="s">
        <v>1608</v>
      </c>
      <c r="L73" s="1" t="s">
        <v>1812</v>
      </c>
      <c r="Q73" s="1" t="s">
        <v>1560</v>
      </c>
      <c r="R73" s="1" t="s">
        <v>1561</v>
      </c>
      <c r="S73" s="1" t="s">
        <v>1962</v>
      </c>
    </row>
    <row r="74" spans="1:19">
      <c r="A74" s="1">
        <v>73</v>
      </c>
      <c r="B74" s="1" t="s">
        <v>1558</v>
      </c>
      <c r="C74" s="1" t="s">
        <v>76</v>
      </c>
      <c r="H74" s="1" t="s">
        <v>1813</v>
      </c>
      <c r="I74" s="1" t="s">
        <v>1814</v>
      </c>
      <c r="J74" s="1" t="s">
        <v>1815</v>
      </c>
      <c r="K74" s="1" t="s">
        <v>1816</v>
      </c>
      <c r="L74" s="1" t="s">
        <v>1817</v>
      </c>
      <c r="Q74" s="1" t="s">
        <v>1567</v>
      </c>
      <c r="R74" s="1" t="s">
        <v>1568</v>
      </c>
      <c r="S74" s="1" t="s">
        <v>1962</v>
      </c>
    </row>
    <row r="75" spans="1:19">
      <c r="A75" s="1">
        <v>74</v>
      </c>
      <c r="B75" s="1" t="s">
        <v>1558</v>
      </c>
      <c r="C75" s="1" t="s">
        <v>76</v>
      </c>
      <c r="H75" s="1" t="s">
        <v>1818</v>
      </c>
      <c r="I75" s="1" t="s">
        <v>1819</v>
      </c>
      <c r="J75" s="1" t="s">
        <v>1820</v>
      </c>
      <c r="K75" s="1" t="s">
        <v>1619</v>
      </c>
      <c r="Q75" s="1" t="s">
        <v>1567</v>
      </c>
      <c r="R75" s="1" t="s">
        <v>1568</v>
      </c>
      <c r="S75" s="1" t="s">
        <v>1962</v>
      </c>
    </row>
    <row r="76" spans="1:19">
      <c r="A76" s="1">
        <v>75</v>
      </c>
      <c r="B76" s="1" t="s">
        <v>1558</v>
      </c>
      <c r="C76" s="1" t="s">
        <v>76</v>
      </c>
      <c r="H76" s="1" t="s">
        <v>1821</v>
      </c>
      <c r="I76" s="1" t="s">
        <v>1822</v>
      </c>
      <c r="J76" s="1" t="s">
        <v>1823</v>
      </c>
      <c r="K76" s="1" t="s">
        <v>1824</v>
      </c>
      <c r="Q76" s="1" t="s">
        <v>1567</v>
      </c>
      <c r="R76" s="1" t="s">
        <v>1568</v>
      </c>
      <c r="S76" s="1" t="s">
        <v>1962</v>
      </c>
    </row>
    <row r="77" spans="1:19">
      <c r="A77" s="1">
        <v>76</v>
      </c>
      <c r="B77" s="1" t="s">
        <v>1558</v>
      </c>
      <c r="C77" s="1" t="s">
        <v>76</v>
      </c>
      <c r="H77" s="1" t="s">
        <v>1825</v>
      </c>
      <c r="I77" s="1" t="s">
        <v>1826</v>
      </c>
      <c r="J77" s="1" t="s">
        <v>1827</v>
      </c>
      <c r="K77" s="1" t="s">
        <v>1572</v>
      </c>
      <c r="Q77" s="1" t="s">
        <v>1567</v>
      </c>
      <c r="R77" s="1" t="s">
        <v>1568</v>
      </c>
      <c r="S77" s="1" t="s">
        <v>1962</v>
      </c>
    </row>
    <row r="78" spans="1:19">
      <c r="A78" s="1">
        <v>77</v>
      </c>
      <c r="B78" s="1" t="s">
        <v>1558</v>
      </c>
      <c r="C78" s="1" t="s">
        <v>76</v>
      </c>
      <c r="H78" s="1" t="s">
        <v>1963</v>
      </c>
      <c r="I78" s="1" t="s">
        <v>1964</v>
      </c>
      <c r="J78" s="1" t="s">
        <v>1965</v>
      </c>
      <c r="K78" s="1" t="s">
        <v>1966</v>
      </c>
      <c r="Q78" s="1" t="s">
        <v>1567</v>
      </c>
      <c r="R78" s="1" t="s">
        <v>1568</v>
      </c>
      <c r="S78" s="1" t="s">
        <v>1962</v>
      </c>
    </row>
    <row r="79" spans="1:19">
      <c r="A79" s="1">
        <v>78</v>
      </c>
      <c r="B79" s="1" t="s">
        <v>1558</v>
      </c>
      <c r="C79" s="1" t="s">
        <v>76</v>
      </c>
      <c r="H79" s="1" t="s">
        <v>1828</v>
      </c>
      <c r="I79" s="1" t="s">
        <v>1829</v>
      </c>
      <c r="J79" s="1" t="s">
        <v>1830</v>
      </c>
      <c r="K79" s="1" t="s">
        <v>1831</v>
      </c>
      <c r="Q79" s="1" t="s">
        <v>1567</v>
      </c>
      <c r="R79" s="1" t="s">
        <v>1568</v>
      </c>
      <c r="S79" s="1" t="s">
        <v>1962</v>
      </c>
    </row>
    <row r="80" spans="1:19">
      <c r="A80" s="1">
        <v>79</v>
      </c>
      <c r="B80" s="1" t="s">
        <v>1558</v>
      </c>
      <c r="C80" s="1" t="s">
        <v>76</v>
      </c>
      <c r="H80" s="1" t="s">
        <v>1832</v>
      </c>
      <c r="I80" s="1" t="s">
        <v>1833</v>
      </c>
      <c r="J80" s="1" t="s">
        <v>1834</v>
      </c>
      <c r="K80" s="1" t="s">
        <v>1619</v>
      </c>
      <c r="L80" s="1" t="s">
        <v>1835</v>
      </c>
      <c r="Q80" s="1" t="s">
        <v>1560</v>
      </c>
      <c r="R80" s="1" t="s">
        <v>1561</v>
      </c>
      <c r="S80" s="1" t="s">
        <v>1962</v>
      </c>
    </row>
    <row r="81" spans="1:19">
      <c r="A81" s="1">
        <v>80</v>
      </c>
      <c r="B81" s="1" t="s">
        <v>1558</v>
      </c>
      <c r="C81" s="1" t="s">
        <v>76</v>
      </c>
      <c r="H81" s="1" t="s">
        <v>1836</v>
      </c>
      <c r="I81" s="1" t="s">
        <v>1833</v>
      </c>
      <c r="J81" s="1" t="s">
        <v>1837</v>
      </c>
      <c r="K81" s="1" t="s">
        <v>1741</v>
      </c>
      <c r="Q81" s="1" t="s">
        <v>1560</v>
      </c>
      <c r="R81" s="1" t="s">
        <v>1561</v>
      </c>
      <c r="S81" s="1" t="s">
        <v>1962</v>
      </c>
    </row>
    <row r="82" spans="1:19">
      <c r="A82" s="1">
        <v>81</v>
      </c>
      <c r="B82" s="1" t="s">
        <v>1558</v>
      </c>
      <c r="C82" s="1" t="s">
        <v>76</v>
      </c>
      <c r="H82" s="1" t="s">
        <v>1838</v>
      </c>
      <c r="I82" s="1" t="s">
        <v>1839</v>
      </c>
      <c r="J82" s="1" t="s">
        <v>1840</v>
      </c>
      <c r="K82" s="1" t="s">
        <v>1841</v>
      </c>
      <c r="Q82" s="1" t="s">
        <v>1567</v>
      </c>
      <c r="R82" s="1" t="s">
        <v>1568</v>
      </c>
      <c r="S82" s="1" t="s">
        <v>1962</v>
      </c>
    </row>
    <row r="83" spans="1:19">
      <c r="A83" s="1">
        <v>82</v>
      </c>
      <c r="B83" s="1" t="s">
        <v>1558</v>
      </c>
      <c r="C83" s="1" t="s">
        <v>76</v>
      </c>
      <c r="H83" s="1" t="s">
        <v>1842</v>
      </c>
      <c r="I83" s="1" t="s">
        <v>1839</v>
      </c>
      <c r="J83" s="1" t="s">
        <v>1840</v>
      </c>
      <c r="K83" s="1" t="s">
        <v>1652</v>
      </c>
      <c r="Q83" s="1" t="s">
        <v>1567</v>
      </c>
      <c r="R83" s="1" t="s">
        <v>1568</v>
      </c>
      <c r="S83" s="1" t="s">
        <v>1962</v>
      </c>
    </row>
    <row r="84" spans="1:19">
      <c r="A84" s="1">
        <v>83</v>
      </c>
      <c r="B84" s="1" t="s">
        <v>1558</v>
      </c>
      <c r="C84" s="1" t="s">
        <v>76</v>
      </c>
      <c r="H84" s="1" t="s">
        <v>1843</v>
      </c>
      <c r="I84" s="1" t="s">
        <v>1844</v>
      </c>
      <c r="J84" s="1" t="s">
        <v>1845</v>
      </c>
      <c r="K84" s="1" t="s">
        <v>1846</v>
      </c>
      <c r="Q84" s="1" t="s">
        <v>1560</v>
      </c>
      <c r="R84" s="1" t="s">
        <v>1561</v>
      </c>
      <c r="S84" s="1" t="s">
        <v>1962</v>
      </c>
    </row>
    <row r="85" spans="1:19">
      <c r="A85" s="1">
        <v>84</v>
      </c>
      <c r="B85" s="1" t="s">
        <v>1558</v>
      </c>
      <c r="C85" s="1" t="s">
        <v>76</v>
      </c>
      <c r="H85" s="1" t="s">
        <v>1847</v>
      </c>
      <c r="I85" s="1" t="s">
        <v>1848</v>
      </c>
      <c r="J85" s="1" t="s">
        <v>1849</v>
      </c>
      <c r="K85" s="1" t="s">
        <v>1642</v>
      </c>
      <c r="Q85" s="1" t="s">
        <v>1560</v>
      </c>
      <c r="R85" s="1" t="s">
        <v>1561</v>
      </c>
      <c r="S85" s="1" t="s">
        <v>1962</v>
      </c>
    </row>
    <row r="86" spans="1:19">
      <c r="A86" s="1">
        <v>85</v>
      </c>
      <c r="B86" s="1" t="s">
        <v>1558</v>
      </c>
      <c r="C86" s="1" t="s">
        <v>76</v>
      </c>
      <c r="H86" s="1" t="s">
        <v>1947</v>
      </c>
      <c r="I86" s="1" t="s">
        <v>1948</v>
      </c>
      <c r="J86" s="1" t="s">
        <v>1949</v>
      </c>
      <c r="K86" s="1" t="s">
        <v>1614</v>
      </c>
      <c r="L86" s="1" t="s">
        <v>1950</v>
      </c>
      <c r="Q86" s="1" t="s">
        <v>1560</v>
      </c>
      <c r="R86" s="1" t="s">
        <v>1561</v>
      </c>
      <c r="S86" s="1" t="s">
        <v>1962</v>
      </c>
    </row>
    <row r="87" spans="1:19">
      <c r="A87" s="1">
        <v>86</v>
      </c>
      <c r="B87" s="1" t="s">
        <v>1558</v>
      </c>
      <c r="C87" s="1" t="s">
        <v>76</v>
      </c>
      <c r="H87" s="1" t="s">
        <v>1936</v>
      </c>
      <c r="I87" s="1" t="s">
        <v>1937</v>
      </c>
      <c r="J87" s="1" t="s">
        <v>1938</v>
      </c>
      <c r="K87" s="1" t="s">
        <v>1578</v>
      </c>
      <c r="Q87" s="1" t="s">
        <v>1560</v>
      </c>
      <c r="R87" s="1" t="s">
        <v>1561</v>
      </c>
      <c r="S87" s="1" t="s">
        <v>1962</v>
      </c>
    </row>
    <row r="88" spans="1:19">
      <c r="A88" s="1">
        <v>87</v>
      </c>
      <c r="B88" s="1" t="s">
        <v>1558</v>
      </c>
      <c r="C88" s="1" t="s">
        <v>76</v>
      </c>
      <c r="H88" s="1" t="s">
        <v>1939</v>
      </c>
      <c r="I88" s="1" t="s">
        <v>1940</v>
      </c>
      <c r="J88" s="1" t="s">
        <v>1941</v>
      </c>
      <c r="K88" s="1" t="s">
        <v>1714</v>
      </c>
      <c r="Q88" s="1" t="s">
        <v>1560</v>
      </c>
      <c r="R88" s="1" t="s">
        <v>1561</v>
      </c>
      <c r="S88" s="1" t="s">
        <v>1962</v>
      </c>
    </row>
    <row r="89" spans="1:19">
      <c r="A89" s="1">
        <v>88</v>
      </c>
      <c r="B89" s="1" t="s">
        <v>1558</v>
      </c>
      <c r="C89" s="1" t="s">
        <v>76</v>
      </c>
      <c r="H89" s="1" t="s">
        <v>1850</v>
      </c>
      <c r="I89" s="1" t="s">
        <v>1851</v>
      </c>
      <c r="J89" s="1" t="s">
        <v>1852</v>
      </c>
      <c r="K89" s="1" t="s">
        <v>1741</v>
      </c>
      <c r="L89" s="1" t="s">
        <v>1853</v>
      </c>
      <c r="Q89" s="1" t="s">
        <v>1560</v>
      </c>
      <c r="R89" s="1" t="s">
        <v>1561</v>
      </c>
      <c r="S89" s="1" t="s">
        <v>1962</v>
      </c>
    </row>
    <row r="90" spans="1:19">
      <c r="A90" s="1">
        <v>89</v>
      </c>
      <c r="B90" s="1" t="s">
        <v>1558</v>
      </c>
      <c r="C90" s="1" t="s">
        <v>76</v>
      </c>
      <c r="H90" s="1" t="s">
        <v>1991</v>
      </c>
      <c r="I90" s="1" t="s">
        <v>1992</v>
      </c>
      <c r="J90" s="1" t="s">
        <v>1993</v>
      </c>
      <c r="K90" s="1" t="s">
        <v>1994</v>
      </c>
      <c r="Q90" s="1" t="s">
        <v>1573</v>
      </c>
      <c r="R90" s="1" t="s">
        <v>1574</v>
      </c>
      <c r="S90" s="1" t="s">
        <v>1962</v>
      </c>
    </row>
    <row r="91" spans="1:19">
      <c r="A91" s="1">
        <v>90</v>
      </c>
      <c r="B91" s="1" t="s">
        <v>1558</v>
      </c>
      <c r="C91" s="1" t="s">
        <v>76</v>
      </c>
      <c r="H91" s="1" t="s">
        <v>1854</v>
      </c>
      <c r="I91" s="1" t="s">
        <v>1855</v>
      </c>
      <c r="J91" s="1" t="s">
        <v>1856</v>
      </c>
      <c r="K91" s="1" t="s">
        <v>1857</v>
      </c>
      <c r="Q91" s="1" t="s">
        <v>1567</v>
      </c>
      <c r="R91" s="1" t="s">
        <v>1568</v>
      </c>
      <c r="S91" s="1" t="s">
        <v>1962</v>
      </c>
    </row>
    <row r="92" spans="1:19">
      <c r="A92" s="1">
        <v>91</v>
      </c>
      <c r="B92" s="1" t="s">
        <v>1558</v>
      </c>
      <c r="C92" s="1" t="s">
        <v>76</v>
      </c>
      <c r="H92" s="1" t="s">
        <v>1858</v>
      </c>
      <c r="I92" s="1" t="s">
        <v>1859</v>
      </c>
      <c r="J92" s="1" t="s">
        <v>1860</v>
      </c>
      <c r="K92" s="1" t="s">
        <v>1805</v>
      </c>
      <c r="Q92" s="1" t="s">
        <v>1573</v>
      </c>
      <c r="R92" s="1" t="s">
        <v>1574</v>
      </c>
      <c r="S92" s="1" t="s">
        <v>1962</v>
      </c>
    </row>
    <row r="93" spans="1:19">
      <c r="A93" s="1">
        <v>92</v>
      </c>
      <c r="B93" s="1" t="s">
        <v>1558</v>
      </c>
      <c r="C93" s="1" t="s">
        <v>76</v>
      </c>
      <c r="H93" s="1" t="s">
        <v>1861</v>
      </c>
      <c r="I93" s="1" t="s">
        <v>1862</v>
      </c>
      <c r="J93" s="1" t="s">
        <v>1863</v>
      </c>
      <c r="K93" s="1" t="s">
        <v>1864</v>
      </c>
      <c r="L93" s="1" t="s">
        <v>1865</v>
      </c>
      <c r="Q93" s="1" t="s">
        <v>1866</v>
      </c>
      <c r="R93" s="1" t="s">
        <v>1867</v>
      </c>
      <c r="S93" s="1" t="s">
        <v>1962</v>
      </c>
    </row>
    <row r="94" spans="1:19">
      <c r="A94" s="1">
        <v>93</v>
      </c>
      <c r="B94" s="1" t="s">
        <v>1558</v>
      </c>
      <c r="C94" s="1" t="s">
        <v>76</v>
      </c>
      <c r="H94" s="1" t="s">
        <v>1908</v>
      </c>
      <c r="I94" s="1" t="s">
        <v>1995</v>
      </c>
      <c r="J94" s="1" t="s">
        <v>1910</v>
      </c>
      <c r="K94" s="1" t="s">
        <v>1911</v>
      </c>
      <c r="Q94" s="1" t="s">
        <v>1560</v>
      </c>
      <c r="R94" s="1" t="s">
        <v>1561</v>
      </c>
      <c r="S94" s="1" t="s">
        <v>1962</v>
      </c>
    </row>
    <row r="95" spans="1:19">
      <c r="A95" s="1">
        <v>94</v>
      </c>
      <c r="B95" s="1" t="s">
        <v>1558</v>
      </c>
      <c r="C95" s="1" t="s">
        <v>76</v>
      </c>
      <c r="H95" s="1" t="s">
        <v>1868</v>
      </c>
      <c r="I95" s="1" t="s">
        <v>1869</v>
      </c>
      <c r="J95" s="1" t="s">
        <v>1870</v>
      </c>
      <c r="K95" s="1" t="s">
        <v>1623</v>
      </c>
      <c r="Q95" s="1" t="s">
        <v>1573</v>
      </c>
      <c r="R95" s="1" t="s">
        <v>1574</v>
      </c>
      <c r="S95" s="1" t="s">
        <v>1962</v>
      </c>
    </row>
    <row r="96" spans="1:19">
      <c r="A96" s="1">
        <v>95</v>
      </c>
      <c r="B96" s="1" t="s">
        <v>1558</v>
      </c>
      <c r="C96" s="1" t="s">
        <v>76</v>
      </c>
      <c r="H96" s="1" t="s">
        <v>1871</v>
      </c>
      <c r="I96" s="1" t="s">
        <v>1872</v>
      </c>
      <c r="J96" s="1" t="s">
        <v>1873</v>
      </c>
      <c r="K96" s="1" t="s">
        <v>1874</v>
      </c>
      <c r="Q96" s="1" t="s">
        <v>1875</v>
      </c>
      <c r="R96" s="1" t="s">
        <v>1876</v>
      </c>
      <c r="S96" s="1" t="s">
        <v>1962</v>
      </c>
    </row>
    <row r="97" spans="1:19">
      <c r="A97" s="1">
        <v>96</v>
      </c>
      <c r="B97" s="1" t="s">
        <v>1558</v>
      </c>
      <c r="C97" s="1" t="s">
        <v>76</v>
      </c>
      <c r="H97" s="1" t="s">
        <v>1877</v>
      </c>
      <c r="I97" s="1" t="s">
        <v>1878</v>
      </c>
      <c r="J97" s="1" t="s">
        <v>1879</v>
      </c>
      <c r="K97" s="1" t="s">
        <v>1586</v>
      </c>
      <c r="Q97" s="1" t="s">
        <v>1591</v>
      </c>
      <c r="R97" s="1" t="s">
        <v>1592</v>
      </c>
      <c r="S97" s="1" t="s">
        <v>1962</v>
      </c>
    </row>
    <row r="98" spans="1:19">
      <c r="A98" s="1">
        <v>97</v>
      </c>
      <c r="B98" s="1" t="s">
        <v>1558</v>
      </c>
      <c r="C98" s="1" t="s">
        <v>76</v>
      </c>
      <c r="H98" s="1" t="s">
        <v>1880</v>
      </c>
      <c r="I98" s="1" t="s">
        <v>1881</v>
      </c>
      <c r="J98" s="1" t="s">
        <v>1637</v>
      </c>
      <c r="K98" s="1" t="s">
        <v>1882</v>
      </c>
      <c r="Q98" s="1" t="s">
        <v>1573</v>
      </c>
      <c r="R98" s="1" t="s">
        <v>1574</v>
      </c>
      <c r="S98" s="1" t="s">
        <v>1962</v>
      </c>
    </row>
    <row r="99" spans="1:19">
      <c r="A99" s="1">
        <v>98</v>
      </c>
      <c r="B99" s="1" t="s">
        <v>1558</v>
      </c>
      <c r="C99" s="1" t="s">
        <v>76</v>
      </c>
      <c r="H99" s="1" t="s">
        <v>1883</v>
      </c>
      <c r="I99" s="1" t="s">
        <v>1884</v>
      </c>
      <c r="J99" s="1" t="s">
        <v>1674</v>
      </c>
      <c r="K99" s="1" t="s">
        <v>1951</v>
      </c>
      <c r="L99" s="1" t="s">
        <v>1885</v>
      </c>
      <c r="Q99" s="1" t="s">
        <v>1560</v>
      </c>
      <c r="R99" s="1" t="s">
        <v>1561</v>
      </c>
      <c r="S99" s="1" t="s">
        <v>1962</v>
      </c>
    </row>
    <row r="100" spans="1:19">
      <c r="A100" s="1">
        <v>99</v>
      </c>
      <c r="B100" s="1" t="s">
        <v>1558</v>
      </c>
      <c r="C100" s="1" t="s">
        <v>76</v>
      </c>
      <c r="H100" s="1" t="s">
        <v>1886</v>
      </c>
      <c r="I100" s="1" t="s">
        <v>1887</v>
      </c>
      <c r="J100" s="1" t="s">
        <v>1888</v>
      </c>
      <c r="K100" s="1" t="s">
        <v>1889</v>
      </c>
      <c r="Q100" s="1" t="s">
        <v>1567</v>
      </c>
      <c r="R100" s="1" t="s">
        <v>1568</v>
      </c>
      <c r="S100" s="1" t="s">
        <v>1962</v>
      </c>
    </row>
    <row r="101" spans="1:19">
      <c r="A101" s="1">
        <v>100</v>
      </c>
      <c r="B101" s="1" t="s">
        <v>1558</v>
      </c>
      <c r="C101" s="1" t="s">
        <v>76</v>
      </c>
      <c r="H101" s="1" t="s">
        <v>1890</v>
      </c>
      <c r="I101" s="1" t="s">
        <v>1891</v>
      </c>
      <c r="J101" s="1" t="s">
        <v>1892</v>
      </c>
      <c r="K101" s="1" t="s">
        <v>1889</v>
      </c>
      <c r="Q101" s="1" t="s">
        <v>1567</v>
      </c>
      <c r="R101" s="1" t="s">
        <v>1568</v>
      </c>
      <c r="S101" s="1" t="s">
        <v>1962</v>
      </c>
    </row>
    <row r="102" spans="1:19">
      <c r="A102" s="1">
        <v>101</v>
      </c>
      <c r="B102" s="1" t="s">
        <v>1558</v>
      </c>
      <c r="C102" s="1" t="s">
        <v>76</v>
      </c>
      <c r="H102" s="1" t="s">
        <v>1893</v>
      </c>
      <c r="I102" s="1" t="s">
        <v>1894</v>
      </c>
      <c r="J102" s="1" t="s">
        <v>1674</v>
      </c>
      <c r="K102" s="1" t="s">
        <v>1895</v>
      </c>
      <c r="L102" s="1" t="s">
        <v>1896</v>
      </c>
      <c r="Q102" s="1" t="s">
        <v>1560</v>
      </c>
      <c r="R102" s="1" t="s">
        <v>1561</v>
      </c>
      <c r="S102" s="1" t="s">
        <v>1962</v>
      </c>
    </row>
    <row r="103" spans="1:19">
      <c r="A103" s="1">
        <v>102</v>
      </c>
      <c r="B103" s="1" t="s">
        <v>1558</v>
      </c>
      <c r="C103" s="1" t="s">
        <v>76</v>
      </c>
      <c r="H103" s="1" t="s">
        <v>1897</v>
      </c>
      <c r="I103" s="1" t="s">
        <v>1898</v>
      </c>
      <c r="J103" s="1" t="s">
        <v>1589</v>
      </c>
      <c r="K103" s="1" t="s">
        <v>1899</v>
      </c>
      <c r="L103" s="1" t="s">
        <v>1900</v>
      </c>
      <c r="Q103" s="1" t="s">
        <v>1560</v>
      </c>
      <c r="R103" s="1" t="s">
        <v>1561</v>
      </c>
      <c r="S103" s="1" t="s">
        <v>1962</v>
      </c>
    </row>
    <row r="104" spans="1:19">
      <c r="A104" s="1">
        <v>103</v>
      </c>
      <c r="B104" s="1" t="s">
        <v>1558</v>
      </c>
      <c r="C104" s="1" t="s">
        <v>76</v>
      </c>
      <c r="H104" s="1" t="s">
        <v>1901</v>
      </c>
      <c r="I104" s="1" t="s">
        <v>1902</v>
      </c>
      <c r="J104" s="1" t="s">
        <v>1903</v>
      </c>
      <c r="K104" s="1" t="s">
        <v>1904</v>
      </c>
      <c r="Q104" s="1" t="s">
        <v>1647</v>
      </c>
      <c r="R104" s="1" t="s">
        <v>1648</v>
      </c>
      <c r="S104" s="1" t="s">
        <v>1962</v>
      </c>
    </row>
    <row r="105" spans="1:19">
      <c r="A105" s="1">
        <v>104</v>
      </c>
      <c r="B105" s="1" t="s">
        <v>1558</v>
      </c>
      <c r="C105" s="1" t="s">
        <v>76</v>
      </c>
      <c r="H105" s="1" t="s">
        <v>1905</v>
      </c>
      <c r="I105" s="1" t="s">
        <v>1906</v>
      </c>
      <c r="J105" s="1" t="s">
        <v>1863</v>
      </c>
      <c r="K105" s="1" t="s">
        <v>1907</v>
      </c>
      <c r="Q105" s="1" t="s">
        <v>1647</v>
      </c>
      <c r="R105" s="1" t="s">
        <v>1648</v>
      </c>
      <c r="S105" s="1" t="s">
        <v>1962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  <pageSetUpPr fitToPage="1"/>
  </sheetPr>
  <dimension ref="A1:E76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44036.712939814817</v>
      </c>
      <c r="C69" s="20" t="s">
        <v>599</v>
      </c>
      <c r="D69" s="22" t="s">
        <v>600</v>
      </c>
    </row>
    <row r="70" spans="2:4">
      <c r="B70" s="260">
        <v>44036.712951388887</v>
      </c>
      <c r="C70" s="20" t="s">
        <v>602</v>
      </c>
      <c r="D70" s="22" t="s">
        <v>600</v>
      </c>
    </row>
    <row r="71" spans="2:4">
      <c r="B71" s="260">
        <v>44037.361261574071</v>
      </c>
      <c r="C71" s="20" t="s">
        <v>599</v>
      </c>
      <c r="D71" s="22" t="s">
        <v>600</v>
      </c>
    </row>
    <row r="72" spans="2:4">
      <c r="B72" s="260">
        <v>44037.361273148148</v>
      </c>
      <c r="C72" s="20" t="s">
        <v>602</v>
      </c>
      <c r="D72" s="22" t="s">
        <v>600</v>
      </c>
    </row>
    <row r="73" spans="2:4">
      <c r="B73" s="260">
        <v>44067.592106481483</v>
      </c>
      <c r="C73" s="20" t="s">
        <v>599</v>
      </c>
      <c r="D73" s="22" t="s">
        <v>600</v>
      </c>
    </row>
    <row r="74" spans="2:4">
      <c r="B74" s="260">
        <v>44067.592118055552</v>
      </c>
      <c r="C74" s="20" t="s">
        <v>602</v>
      </c>
      <c r="D74" s="22" t="s">
        <v>600</v>
      </c>
    </row>
    <row r="75" spans="2:4">
      <c r="B75" s="260">
        <v>44109.529293981483</v>
      </c>
      <c r="C75" s="20" t="s">
        <v>599</v>
      </c>
      <c r="D75" s="22" t="s">
        <v>600</v>
      </c>
    </row>
    <row r="76" spans="2:4">
      <c r="B76" s="260">
        <v>44109.529317129629</v>
      </c>
      <c r="C76" s="20" t="s">
        <v>602</v>
      </c>
      <c r="D76" s="22" t="s">
        <v>600</v>
      </c>
    </row>
  </sheetData>
  <sheetProtection algorithmName="SHA-512" hashValue="esVIbtE7JaDufWuXwuyL6VtE8xQuSA+NHuUt3ZG0RCSZ5FYi6kqwPY1uoVcYp/b+upw9GjoYqQvGVhF1GgNACw==" saltValue="XnnwU0IixguCjnCU36rFaA==" spinCount="100000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1">
    <tabColor indexed="31"/>
  </sheetPr>
  <dimension ref="A1:J60"/>
  <sheetViews>
    <sheetView showGridLines="0" topLeftCell="D40" zoomScaleNormal="100" zoomScaleSheetLayoutView="100" workbookViewId="0">
      <selection activeCell="J23" sqref="J23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299" t="s">
        <v>192</v>
      </c>
      <c r="F8" s="299"/>
      <c r="G8" s="299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2020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123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1665</v>
      </c>
      <c r="H15" s="116"/>
      <c r="I15" s="176"/>
      <c r="J15" s="225" t="s">
        <v>1664</v>
      </c>
    </row>
    <row r="16" spans="1:10" ht="20.100000000000001" customHeight="1">
      <c r="D16" s="101"/>
      <c r="E16" s="101"/>
      <c r="F16" s="96" t="s">
        <v>104</v>
      </c>
      <c r="G16" s="115" t="s">
        <v>1666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1667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1912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1913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1914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1914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1915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1916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2011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1916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1956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1930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1957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1959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2014</v>
      </c>
      <c r="F57" s="174"/>
      <c r="G57" s="175"/>
      <c r="H57" s="173"/>
    </row>
    <row r="58" spans="1:9" ht="6" customHeight="1"/>
    <row r="59" spans="1:9" s="170" customFormat="1" ht="19.5" customHeight="1">
      <c r="A59" s="167"/>
      <c r="B59" s="168"/>
      <c r="C59" s="169"/>
      <c r="F59" s="196" t="s">
        <v>219</v>
      </c>
      <c r="G59" s="313" t="s">
        <v>228</v>
      </c>
      <c r="H59" s="173"/>
    </row>
    <row r="60" spans="1:9" s="170" customFormat="1" ht="19.5" customHeight="1">
      <c r="A60" s="167"/>
      <c r="B60" s="168"/>
      <c r="C60" s="169"/>
      <c r="F60" s="196" t="s">
        <v>220</v>
      </c>
      <c r="G60" s="314"/>
      <c r="H60" s="173"/>
    </row>
  </sheetData>
  <sheetProtection algorithmName="SHA-512" hashValue="hjLUSr0yMbgxpNPIBETyOo9AzkTUKukrpRnlznrFF7LO6iQt/Umu0oSp5fRachEvQC0H90Rw/SCkEHtIg0nRmA==" saltValue="bIJ5VR3elYsioLvxCmAeUA==" spinCount="100000" sheet="1" objects="1" scenarios="1" formatColumns="0" formatRows="0" autoFilter="0"/>
  <dataConsolidate leftLabels="1" link="1"/>
  <mergeCells count="1">
    <mergeCell ref="E8:G8"/>
  </mergeCells>
  <phoneticPr fontId="0" type="noConversion"/>
  <dataValidations xWindow="603" yWindow="825" count="13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  <dataValidation allowBlank="1" showInputMessage="1" errorTitle="Ошибка" promptTitle="Ввод" prompt="Необходимо ввести ссылку на обосновывающие материалы в формате: &quot;https://portal.eias.ru/Portal/DownloadPage.aspx?type=12&amp;guid=????????-????-????-????-????????????&quot; (смотри раздел &quot;Методология заполнения&quot; листа &quot;Инструкция&quot;)" sqref="G60"/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</sheetPr>
  <dimension ref="A1:BY183"/>
  <sheetViews>
    <sheetView showGridLines="0" topLeftCell="C7" zoomScaleNormal="100" workbookViewId="0">
      <pane xSplit="4" ySplit="6" topLeftCell="G13" activePane="bottomRight" state="frozen"/>
      <selection activeCell="C7" sqref="C7"/>
      <selection pane="topRight" activeCell="G7" sqref="G7"/>
      <selection pane="bottomLeft" activeCell="C13" sqref="C13"/>
      <selection pane="bottomRight" activeCell="I147" sqref="I147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2.7109375" style="26" customWidth="1"/>
    <col min="6" max="6" width="6.7109375" style="26" hidden="1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77" hidden="1">
      <c r="S1" s="214"/>
      <c r="T1" s="214"/>
      <c r="U1" s="214"/>
      <c r="V1" s="214"/>
      <c r="Y1" s="214"/>
      <c r="Z1" s="214"/>
      <c r="AN1" s="214"/>
      <c r="AO1" s="214"/>
      <c r="AP1" s="214"/>
      <c r="BC1" s="214"/>
      <c r="BF1" s="214"/>
      <c r="BI1" s="214"/>
      <c r="BK1" s="214"/>
      <c r="BL1" s="214"/>
      <c r="BX1" s="214"/>
      <c r="BY1" s="214"/>
    </row>
    <row r="2" spans="1:77" hidden="1"/>
    <row r="3" spans="1:77" hidden="1"/>
    <row r="4" spans="1:77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77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77" hidden="1">
      <c r="A6" s="61"/>
    </row>
    <row r="7" spans="1:77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77" ht="22.5" customHeight="1">
      <c r="A8" s="61"/>
      <c r="D8" s="300" t="s">
        <v>192</v>
      </c>
      <c r="E8" s="300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77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77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77" ht="15" customHeight="1">
      <c r="C11" s="58"/>
      <c r="D11" s="301" t="s">
        <v>176</v>
      </c>
      <c r="E11" s="306" t="s">
        <v>193</v>
      </c>
      <c r="F11" s="306" t="s">
        <v>156</v>
      </c>
      <c r="G11" s="306" t="s">
        <v>194</v>
      </c>
      <c r="H11" s="306" t="s">
        <v>195</v>
      </c>
      <c r="I11" s="306"/>
      <c r="J11" s="306"/>
      <c r="K11" s="308"/>
      <c r="L11" s="73"/>
    </row>
    <row r="12" spans="1:77" ht="15" customHeight="1">
      <c r="C12" s="58"/>
      <c r="D12" s="302"/>
      <c r="E12" s="307"/>
      <c r="F12" s="307"/>
      <c r="G12" s="307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77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77" s="63" customFormat="1" ht="15" customHeight="1">
      <c r="C14" s="74"/>
      <c r="D14" s="303" t="s">
        <v>265</v>
      </c>
      <c r="E14" s="304"/>
      <c r="F14" s="304"/>
      <c r="G14" s="304"/>
      <c r="H14" s="304"/>
      <c r="I14" s="304"/>
      <c r="J14" s="304"/>
      <c r="K14" s="305"/>
      <c r="L14" s="75"/>
    </row>
    <row r="15" spans="1:77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3365.7629999999999</v>
      </c>
      <c r="H15" s="230">
        <f>H16+H17+H20+H23</f>
        <v>780.48800000000006</v>
      </c>
      <c r="I15" s="230">
        <f>I16+I17+I20+I23</f>
        <v>44.655999999999999</v>
      </c>
      <c r="J15" s="230">
        <f>J16+J17+J20+J23</f>
        <v>2540.6190000000001</v>
      </c>
      <c r="K15" s="230">
        <f>K16+K17+K20+K23</f>
        <v>0</v>
      </c>
      <c r="L15" s="75"/>
      <c r="M15" s="152"/>
      <c r="P15" s="255">
        <v>10</v>
      </c>
    </row>
    <row r="16" spans="1:77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34" si="0">SUM(H16:K16)</f>
        <v>780.48800000000006</v>
      </c>
      <c r="H16" s="265">
        <v>780.48800000000006</v>
      </c>
      <c r="I16" s="265">
        <v>0</v>
      </c>
      <c r="J16" s="265">
        <v>0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2585.2750000000001</v>
      </c>
      <c r="H23" s="230">
        <f>SUM(H24:H27)</f>
        <v>0</v>
      </c>
      <c r="I23" s="230">
        <f>SUM(I24:I27)</f>
        <v>44.655999999999999</v>
      </c>
      <c r="J23" s="230">
        <f>SUM(J24:J27)</f>
        <v>2540.6190000000001</v>
      </c>
      <c r="K23" s="230">
        <f>SUM(K24:K27)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1917</v>
      </c>
      <c r="E25" s="220" t="s">
        <v>1909</v>
      </c>
      <c r="F25" s="216">
        <v>431</v>
      </c>
      <c r="G25" s="236">
        <f>SUM(H25:K25)</f>
        <v>1207.884</v>
      </c>
      <c r="H25" s="266">
        <v>0</v>
      </c>
      <c r="I25" s="266">
        <v>44.655999999999999</v>
      </c>
      <c r="J25" s="266">
        <v>1163.2280000000001</v>
      </c>
      <c r="K25" s="264">
        <v>0</v>
      </c>
      <c r="L25" s="75"/>
      <c r="M25" s="223" t="s">
        <v>1910</v>
      </c>
      <c r="N25" s="224" t="s">
        <v>1911</v>
      </c>
      <c r="O25" s="224" t="s">
        <v>1908</v>
      </c>
    </row>
    <row r="26" spans="3:16" s="63" customFormat="1" ht="15" customHeight="1">
      <c r="C26" s="263" t="s">
        <v>0</v>
      </c>
      <c r="D26" s="254" t="s">
        <v>1918</v>
      </c>
      <c r="E26" s="220" t="s">
        <v>1576</v>
      </c>
      <c r="F26" s="216">
        <v>432</v>
      </c>
      <c r="G26" s="236">
        <f>SUM(H26:K26)</f>
        <v>1377.3910000000001</v>
      </c>
      <c r="H26" s="266">
        <v>0</v>
      </c>
      <c r="I26" s="266">
        <v>0</v>
      </c>
      <c r="J26" s="266">
        <v>1377.3910000000001</v>
      </c>
      <c r="K26" s="264">
        <v>0</v>
      </c>
      <c r="L26" s="75"/>
      <c r="M26" s="223" t="s">
        <v>1577</v>
      </c>
      <c r="N26" s="224" t="s">
        <v>1578</v>
      </c>
      <c r="O26" s="224" t="s">
        <v>1575</v>
      </c>
    </row>
    <row r="27" spans="3:16" s="63" customFormat="1" ht="15" customHeight="1">
      <c r="C27" s="74"/>
      <c r="D27" s="248"/>
      <c r="E27" s="244" t="s">
        <v>399</v>
      </c>
      <c r="F27" s="208"/>
      <c r="G27" s="208"/>
      <c r="H27" s="208"/>
      <c r="I27" s="208"/>
      <c r="J27" s="208"/>
      <c r="K27" s="209"/>
      <c r="L27" s="75"/>
      <c r="M27" s="152"/>
      <c r="P27" s="255"/>
    </row>
    <row r="28" spans="3:16" s="63" customFormat="1" ht="15" customHeight="1">
      <c r="C28" s="74"/>
      <c r="D28" s="246" t="s">
        <v>446</v>
      </c>
      <c r="E28" s="228" t="s">
        <v>196</v>
      </c>
      <c r="F28" s="203" t="s">
        <v>278</v>
      </c>
      <c r="G28" s="230">
        <f t="shared" si="0"/>
        <v>1206.258</v>
      </c>
      <c r="H28" s="230">
        <f>H30+H31+H32</f>
        <v>0</v>
      </c>
      <c r="I28" s="230">
        <f>I29+I31+I32</f>
        <v>0</v>
      </c>
      <c r="J28" s="230">
        <f>J29+J30+J32</f>
        <v>780.48800000000006</v>
      </c>
      <c r="K28" s="230">
        <f>K29+K30+K31</f>
        <v>425.77</v>
      </c>
      <c r="L28" s="75"/>
      <c r="M28" s="152"/>
      <c r="P28" s="255">
        <v>50</v>
      </c>
    </row>
    <row r="29" spans="3:16" s="63" customFormat="1" ht="15" customHeight="1">
      <c r="C29" s="74"/>
      <c r="D29" s="246" t="s">
        <v>447</v>
      </c>
      <c r="E29" s="201" t="s">
        <v>157</v>
      </c>
      <c r="F29" s="203" t="s">
        <v>279</v>
      </c>
      <c r="G29" s="230">
        <f t="shared" si="0"/>
        <v>780.48800000000006</v>
      </c>
      <c r="H29" s="205"/>
      <c r="I29" s="265">
        <v>0</v>
      </c>
      <c r="J29" s="265">
        <f>H16</f>
        <v>780.48800000000006</v>
      </c>
      <c r="K29" s="265">
        <v>0</v>
      </c>
      <c r="L29" s="75"/>
      <c r="M29" s="152"/>
      <c r="P29" s="255">
        <v>60</v>
      </c>
    </row>
    <row r="30" spans="3:16" s="63" customFormat="1" ht="15" customHeight="1">
      <c r="C30" s="74"/>
      <c r="D30" s="246" t="s">
        <v>448</v>
      </c>
      <c r="E30" s="201" t="s">
        <v>158</v>
      </c>
      <c r="F30" s="203" t="s">
        <v>280</v>
      </c>
      <c r="G30" s="230">
        <f t="shared" si="0"/>
        <v>44.655999999999999</v>
      </c>
      <c r="H30" s="231">
        <v>0</v>
      </c>
      <c r="I30" s="205"/>
      <c r="J30" s="231">
        <v>0</v>
      </c>
      <c r="K30" s="265">
        <f>I25</f>
        <v>44.655999999999999</v>
      </c>
      <c r="L30" s="75"/>
      <c r="M30" s="152"/>
      <c r="P30" s="255">
        <v>70</v>
      </c>
    </row>
    <row r="31" spans="3:16" s="63" customFormat="1" ht="15" customHeight="1">
      <c r="C31" s="74"/>
      <c r="D31" s="246" t="s">
        <v>449</v>
      </c>
      <c r="E31" s="201" t="s">
        <v>159</v>
      </c>
      <c r="F31" s="203" t="s">
        <v>281</v>
      </c>
      <c r="G31" s="230">
        <f t="shared" si="0"/>
        <v>381.11399999999998</v>
      </c>
      <c r="H31" s="231">
        <v>0</v>
      </c>
      <c r="I31" s="231">
        <v>0</v>
      </c>
      <c r="J31" s="205"/>
      <c r="K31" s="265">
        <v>381.11399999999998</v>
      </c>
      <c r="L31" s="75"/>
      <c r="M31" s="152"/>
      <c r="P31" s="255">
        <v>80</v>
      </c>
    </row>
    <row r="32" spans="3:16" s="63" customFormat="1" ht="15" customHeight="1">
      <c r="C32" s="74"/>
      <c r="D32" s="246" t="s">
        <v>450</v>
      </c>
      <c r="E32" s="201" t="s">
        <v>197</v>
      </c>
      <c r="F32" s="203" t="s">
        <v>282</v>
      </c>
      <c r="G32" s="230">
        <f t="shared" si="0"/>
        <v>0</v>
      </c>
      <c r="H32" s="231">
        <v>0</v>
      </c>
      <c r="I32" s="231">
        <v>0</v>
      </c>
      <c r="J32" s="231">
        <v>0</v>
      </c>
      <c r="K32" s="205"/>
      <c r="L32" s="75"/>
      <c r="M32" s="152"/>
      <c r="P32" s="255">
        <v>90</v>
      </c>
    </row>
    <row r="33" spans="3:16" s="63" customFormat="1" ht="15" customHeight="1">
      <c r="C33" s="74"/>
      <c r="D33" s="246" t="s">
        <v>451</v>
      </c>
      <c r="E33" s="229" t="s">
        <v>200</v>
      </c>
      <c r="F33" s="203" t="s">
        <v>283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31">
        <v>0</v>
      </c>
      <c r="L33" s="75"/>
      <c r="M33" s="152"/>
      <c r="P33" s="255"/>
    </row>
    <row r="34" spans="3:16" s="63" customFormat="1" ht="15" customHeight="1">
      <c r="C34" s="74"/>
      <c r="D34" s="246" t="s">
        <v>452</v>
      </c>
      <c r="E34" s="228" t="s">
        <v>573</v>
      </c>
      <c r="F34" s="249" t="s">
        <v>284</v>
      </c>
      <c r="G34" s="230">
        <f t="shared" si="0"/>
        <v>3157.92</v>
      </c>
      <c r="H34" s="230">
        <f>H35+H37+H40+H43</f>
        <v>0</v>
      </c>
      <c r="I34" s="230">
        <f>I35+I37+I40+I43</f>
        <v>0</v>
      </c>
      <c r="J34" s="230">
        <f>J35+J37+J40+J43</f>
        <v>2732.15</v>
      </c>
      <c r="K34" s="230">
        <f>K35+K37+K40+K43</f>
        <v>425.77</v>
      </c>
      <c r="L34" s="75"/>
      <c r="M34" s="152"/>
      <c r="P34" s="255">
        <v>100</v>
      </c>
    </row>
    <row r="35" spans="3:16" s="63" customFormat="1" ht="22.5">
      <c r="C35" s="74"/>
      <c r="D35" s="246" t="s">
        <v>453</v>
      </c>
      <c r="E35" s="202" t="s">
        <v>574</v>
      </c>
      <c r="F35" s="203" t="s">
        <v>285</v>
      </c>
      <c r="G35" s="230">
        <f t="shared" si="0"/>
        <v>3157.92</v>
      </c>
      <c r="H35" s="265">
        <v>0</v>
      </c>
      <c r="I35" s="265">
        <v>0</v>
      </c>
      <c r="J35" s="265">
        <v>2732.15</v>
      </c>
      <c r="K35" s="265">
        <v>425.77</v>
      </c>
      <c r="L35" s="75"/>
      <c r="M35" s="152"/>
      <c r="P35" s="255"/>
    </row>
    <row r="36" spans="3:16" s="63" customFormat="1" ht="15" customHeight="1">
      <c r="C36" s="74"/>
      <c r="D36" s="246" t="s">
        <v>557</v>
      </c>
      <c r="E36" s="204" t="s">
        <v>547</v>
      </c>
      <c r="F36" s="203" t="s">
        <v>288</v>
      </c>
      <c r="G36" s="230">
        <f t="shared" si="0"/>
        <v>0</v>
      </c>
      <c r="H36" s="265">
        <v>0</v>
      </c>
      <c r="I36" s="265">
        <v>0</v>
      </c>
      <c r="J36" s="265">
        <v>0</v>
      </c>
      <c r="K36" s="265"/>
      <c r="L36" s="75"/>
      <c r="M36" s="152"/>
      <c r="P36" s="255"/>
    </row>
    <row r="37" spans="3:16" s="63" customFormat="1" ht="15" customHeight="1">
      <c r="C37" s="74"/>
      <c r="D37" s="246" t="s">
        <v>454</v>
      </c>
      <c r="E37" s="202" t="s">
        <v>286</v>
      </c>
      <c r="F37" s="203" t="s">
        <v>289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>
        <v>0</v>
      </c>
      <c r="L37" s="75"/>
      <c r="M37" s="152"/>
      <c r="P37" s="255"/>
    </row>
    <row r="38" spans="3:16" s="63" customFormat="1" ht="15" customHeight="1">
      <c r="C38" s="74"/>
      <c r="D38" s="246" t="s">
        <v>558</v>
      </c>
      <c r="E38" s="204" t="s">
        <v>575</v>
      </c>
      <c r="F38" s="203" t="s">
        <v>290</v>
      </c>
      <c r="G38" s="230">
        <f t="shared" si="0"/>
        <v>0</v>
      </c>
      <c r="H38" s="265">
        <v>0</v>
      </c>
      <c r="I38" s="265">
        <v>0</v>
      </c>
      <c r="J38" s="265">
        <v>0</v>
      </c>
      <c r="K38" s="265">
        <v>0</v>
      </c>
      <c r="L38" s="75"/>
      <c r="M38" s="152"/>
      <c r="P38" s="255"/>
    </row>
    <row r="39" spans="3:16" s="63" customFormat="1" ht="15" customHeight="1">
      <c r="C39" s="74"/>
      <c r="D39" s="246" t="s">
        <v>559</v>
      </c>
      <c r="E39" s="206" t="s">
        <v>547</v>
      </c>
      <c r="F39" s="203" t="s">
        <v>291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455</v>
      </c>
      <c r="E40" s="202" t="s">
        <v>576</v>
      </c>
      <c r="F40" s="203" t="s">
        <v>292</v>
      </c>
      <c r="G40" s="230">
        <f t="shared" si="0"/>
        <v>0</v>
      </c>
      <c r="H40" s="230">
        <f>SUM(H41:H42)</f>
        <v>0</v>
      </c>
      <c r="I40" s="230">
        <f>SUM(I41:I42)</f>
        <v>0</v>
      </c>
      <c r="J40" s="230">
        <f>SUM(J41:J42)</f>
        <v>0</v>
      </c>
      <c r="K40" s="230">
        <f>SUM(K41:K42)</f>
        <v>0</v>
      </c>
      <c r="L40" s="75"/>
      <c r="M40" s="152"/>
      <c r="P40" s="255"/>
    </row>
    <row r="41" spans="3:16" s="63" customFormat="1" ht="19.5" customHeight="1">
      <c r="C41" s="74"/>
      <c r="D41" s="253" t="s">
        <v>567</v>
      </c>
      <c r="E41" s="252"/>
      <c r="F41" s="222" t="s">
        <v>292</v>
      </c>
      <c r="G41" s="210"/>
      <c r="H41" s="210"/>
      <c r="I41" s="210"/>
      <c r="J41" s="210"/>
      <c r="K41" s="210"/>
      <c r="L41" s="75"/>
      <c r="M41" s="152"/>
      <c r="P41" s="255"/>
    </row>
    <row r="42" spans="3:16" s="63" customFormat="1" ht="15" customHeight="1">
      <c r="C42" s="74"/>
      <c r="D42" s="211"/>
      <c r="E42" s="244" t="s">
        <v>399</v>
      </c>
      <c r="F42" s="208"/>
      <c r="G42" s="208"/>
      <c r="H42" s="208"/>
      <c r="I42" s="208"/>
      <c r="J42" s="208"/>
      <c r="K42" s="209"/>
      <c r="L42" s="75"/>
      <c r="M42" s="152"/>
      <c r="P42" s="255"/>
    </row>
    <row r="43" spans="3:16" s="63" customFormat="1" ht="15" customHeight="1">
      <c r="C43" s="74"/>
      <c r="D43" s="246" t="s">
        <v>456</v>
      </c>
      <c r="E43" s="245" t="s">
        <v>548</v>
      </c>
      <c r="F43" s="203" t="s">
        <v>293</v>
      </c>
      <c r="G43" s="230">
        <f t="shared" si="0"/>
        <v>0</v>
      </c>
      <c r="H43" s="265">
        <v>0</v>
      </c>
      <c r="I43" s="265">
        <v>0</v>
      </c>
      <c r="J43" s="265">
        <v>0</v>
      </c>
      <c r="K43" s="265">
        <v>0</v>
      </c>
      <c r="L43" s="75"/>
      <c r="M43" s="152"/>
      <c r="P43" s="255">
        <v>120</v>
      </c>
    </row>
    <row r="44" spans="3:16" s="63" customFormat="1" ht="15" customHeight="1">
      <c r="C44" s="74"/>
      <c r="D44" s="246" t="s">
        <v>457</v>
      </c>
      <c r="E44" s="228" t="s">
        <v>198</v>
      </c>
      <c r="F44" s="203" t="s">
        <v>294</v>
      </c>
      <c r="G44" s="230">
        <f t="shared" si="0"/>
        <v>1409.2220000000002</v>
      </c>
      <c r="H44" s="265">
        <f>H16</f>
        <v>780.48800000000006</v>
      </c>
      <c r="I44" s="265">
        <v>40.765000000000001</v>
      </c>
      <c r="J44" s="265">
        <v>587.96900000000005</v>
      </c>
      <c r="K44" s="265">
        <v>0</v>
      </c>
      <c r="L44" s="75"/>
      <c r="M44" s="152"/>
      <c r="P44" s="255">
        <v>150</v>
      </c>
    </row>
    <row r="45" spans="3:16" s="63" customFormat="1" ht="15" customHeight="1">
      <c r="C45" s="74"/>
      <c r="D45" s="246" t="s">
        <v>458</v>
      </c>
      <c r="E45" s="228" t="s">
        <v>199</v>
      </c>
      <c r="F45" s="203" t="s">
        <v>295</v>
      </c>
      <c r="G45" s="230">
        <f t="shared" si="0"/>
        <v>0</v>
      </c>
      <c r="H45" s="265">
        <v>0</v>
      </c>
      <c r="I45" s="265">
        <v>0</v>
      </c>
      <c r="J45" s="265">
        <v>0</v>
      </c>
      <c r="K45" s="265">
        <v>0</v>
      </c>
      <c r="L45" s="75"/>
      <c r="M45" s="152"/>
      <c r="P45" s="255">
        <v>160</v>
      </c>
    </row>
    <row r="46" spans="3:16" s="63" customFormat="1" ht="15" customHeight="1">
      <c r="C46" s="74"/>
      <c r="D46" s="246" t="s">
        <v>459</v>
      </c>
      <c r="E46" s="228" t="s">
        <v>201</v>
      </c>
      <c r="F46" s="203" t="s">
        <v>296</v>
      </c>
      <c r="G46" s="230">
        <f t="shared" si="0"/>
        <v>0</v>
      </c>
      <c r="H46" s="265">
        <v>0</v>
      </c>
      <c r="I46" s="265">
        <v>0</v>
      </c>
      <c r="J46" s="265">
        <v>0</v>
      </c>
      <c r="K46" s="265">
        <v>0</v>
      </c>
      <c r="L46" s="75"/>
      <c r="M46" s="152"/>
      <c r="P46" s="255">
        <v>180</v>
      </c>
    </row>
    <row r="47" spans="3:16" s="63" customFormat="1" ht="15" customHeight="1">
      <c r="C47" s="74"/>
      <c r="D47" s="246" t="s">
        <v>460</v>
      </c>
      <c r="E47" s="228" t="s">
        <v>544</v>
      </c>
      <c r="F47" s="203" t="s">
        <v>297</v>
      </c>
      <c r="G47" s="230">
        <f t="shared" si="0"/>
        <v>4.8789999999999996</v>
      </c>
      <c r="H47" s="265">
        <f>H48+H49</f>
        <v>0</v>
      </c>
      <c r="I47" s="265">
        <v>3.891</v>
      </c>
      <c r="J47" s="265">
        <v>0.98799999999999999</v>
      </c>
      <c r="K47" s="265">
        <v>0</v>
      </c>
      <c r="L47" s="75"/>
      <c r="M47" s="152"/>
      <c r="P47" s="255">
        <v>190</v>
      </c>
    </row>
    <row r="48" spans="3:16" s="63" customFormat="1" ht="15" customHeight="1">
      <c r="C48" s="74"/>
      <c r="D48" s="246" t="s">
        <v>461</v>
      </c>
      <c r="E48" s="202" t="s">
        <v>545</v>
      </c>
      <c r="F48" s="203" t="s">
        <v>299</v>
      </c>
      <c r="G48" s="230">
        <f t="shared" si="0"/>
        <v>0</v>
      </c>
      <c r="H48" s="265">
        <v>0</v>
      </c>
      <c r="I48" s="265">
        <v>0</v>
      </c>
      <c r="J48" s="265">
        <v>0</v>
      </c>
      <c r="K48" s="265">
        <v>0</v>
      </c>
      <c r="L48" s="75"/>
      <c r="M48" s="152"/>
      <c r="P48" s="255">
        <v>200</v>
      </c>
    </row>
    <row r="49" spans="3:16" s="63" customFormat="1" ht="15" customHeight="1">
      <c r="C49" s="74"/>
      <c r="D49" s="246" t="s">
        <v>546</v>
      </c>
      <c r="E49" s="228" t="s">
        <v>488</v>
      </c>
      <c r="F49" s="203" t="s">
        <v>300</v>
      </c>
      <c r="G49" s="230">
        <f t="shared" si="0"/>
        <v>4.8789999999999996</v>
      </c>
      <c r="H49" s="265">
        <v>0</v>
      </c>
      <c r="I49" s="265">
        <v>3.891</v>
      </c>
      <c r="J49" s="265">
        <f>J47</f>
        <v>0.98799999999999999</v>
      </c>
      <c r="K49" s="265">
        <v>0</v>
      </c>
      <c r="L49" s="75"/>
      <c r="M49" s="152"/>
      <c r="P49" s="256"/>
    </row>
    <row r="50" spans="3:16" s="63" customFormat="1" ht="22.5">
      <c r="C50" s="74"/>
      <c r="D50" s="246" t="s">
        <v>462</v>
      </c>
      <c r="E50" s="229" t="s">
        <v>301</v>
      </c>
      <c r="F50" s="203" t="s">
        <v>302</v>
      </c>
      <c r="G50" s="230">
        <f t="shared" si="0"/>
        <v>0</v>
      </c>
      <c r="H50" s="230">
        <f>H47-H49</f>
        <v>0</v>
      </c>
      <c r="I50" s="230">
        <f>I47-I49</f>
        <v>0</v>
      </c>
      <c r="J50" s="230">
        <f>J47-J49</f>
        <v>0</v>
      </c>
      <c r="K50" s="230">
        <f>K47-K49</f>
        <v>0</v>
      </c>
      <c r="L50" s="75"/>
      <c r="M50" s="152"/>
      <c r="P50" s="256"/>
    </row>
    <row r="51" spans="3:16" s="63" customFormat="1" ht="15" customHeight="1">
      <c r="C51" s="74"/>
      <c r="D51" s="246" t="s">
        <v>463</v>
      </c>
      <c r="E51" s="227" t="s">
        <v>202</v>
      </c>
      <c r="F51" s="203" t="s">
        <v>303</v>
      </c>
      <c r="G51" s="230">
        <f t="shared" si="0"/>
        <v>0</v>
      </c>
      <c r="H51" s="230">
        <f>(H15+H28+H33)-(H34+H44+H45+H46+H47)</f>
        <v>0</v>
      </c>
      <c r="I51" s="230">
        <f>(I15+I28+I33)-(I34+I44+I45+I46+I47)</f>
        <v>0</v>
      </c>
      <c r="J51" s="230">
        <f>(J15+J28+J33)-(J34+J44+J45+J46+J47)</f>
        <v>0</v>
      </c>
      <c r="K51" s="230">
        <f>(K15+K28+K33)-(K34+K44+K45+K46+K47)</f>
        <v>0</v>
      </c>
      <c r="L51" s="75"/>
      <c r="M51" s="152"/>
      <c r="P51" s="255">
        <v>210</v>
      </c>
    </row>
    <row r="52" spans="3:16" s="63" customFormat="1" ht="15" customHeight="1">
      <c r="C52" s="74"/>
      <c r="D52" s="303" t="s">
        <v>266</v>
      </c>
      <c r="E52" s="304"/>
      <c r="F52" s="304"/>
      <c r="G52" s="304"/>
      <c r="H52" s="304"/>
      <c r="I52" s="304"/>
      <c r="J52" s="304"/>
      <c r="K52" s="305"/>
      <c r="L52" s="75"/>
      <c r="M52" s="152"/>
      <c r="P52" s="256"/>
    </row>
    <row r="53" spans="3:16" s="63" customFormat="1" ht="15" customHeight="1">
      <c r="C53" s="74"/>
      <c r="D53" s="246" t="s">
        <v>464</v>
      </c>
      <c r="E53" s="228" t="s">
        <v>569</v>
      </c>
      <c r="F53" s="203" t="s">
        <v>304</v>
      </c>
      <c r="G53" s="230">
        <f t="shared" si="0"/>
        <v>13.225899999999999</v>
      </c>
      <c r="H53" s="230">
        <f>H54+H55+H58+H61</f>
        <v>3.3786399999999999</v>
      </c>
      <c r="I53" s="230">
        <f>I54+I55+I58+I61</f>
        <v>0.19367999999999999</v>
      </c>
      <c r="J53" s="230">
        <f>J54+J55+J58+J61</f>
        <v>9.6535799999999998</v>
      </c>
      <c r="K53" s="230">
        <f>K54+K55+K58+K61</f>
        <v>0</v>
      </c>
      <c r="L53" s="75"/>
      <c r="M53" s="152"/>
      <c r="P53" s="255">
        <v>300</v>
      </c>
    </row>
    <row r="54" spans="3:16" s="63" customFormat="1" ht="15" customHeight="1">
      <c r="C54" s="74"/>
      <c r="D54" s="246" t="s">
        <v>465</v>
      </c>
      <c r="E54" s="202" t="s">
        <v>275</v>
      </c>
      <c r="F54" s="203" t="s">
        <v>305</v>
      </c>
      <c r="G54" s="230">
        <f t="shared" si="0"/>
        <v>3.3786399999999999</v>
      </c>
      <c r="H54" s="265">
        <v>3.3786399999999999</v>
      </c>
      <c r="I54" s="265">
        <v>0</v>
      </c>
      <c r="J54" s="265">
        <v>0</v>
      </c>
      <c r="K54" s="265">
        <v>0</v>
      </c>
      <c r="L54" s="75"/>
      <c r="M54" s="152"/>
      <c r="P54" s="255">
        <v>310</v>
      </c>
    </row>
    <row r="55" spans="3:16" s="63" customFormat="1" ht="15" customHeight="1">
      <c r="C55" s="74"/>
      <c r="D55" s="246" t="s">
        <v>466</v>
      </c>
      <c r="E55" s="202" t="s">
        <v>570</v>
      </c>
      <c r="F55" s="203" t="s">
        <v>306</v>
      </c>
      <c r="G55" s="230">
        <f t="shared" si="0"/>
        <v>0</v>
      </c>
      <c r="H55" s="230">
        <f>SUM(H56:H57)</f>
        <v>0</v>
      </c>
      <c r="I55" s="230">
        <f>SUM(I56:I57)</f>
        <v>0</v>
      </c>
      <c r="J55" s="230">
        <f>SUM(J56:J57)</f>
        <v>0</v>
      </c>
      <c r="K55" s="230">
        <f>SUM(K56:K57)</f>
        <v>0</v>
      </c>
      <c r="L55" s="75"/>
      <c r="M55" s="152"/>
      <c r="P55" s="255">
        <v>320</v>
      </c>
    </row>
    <row r="56" spans="3:16" s="63" customFormat="1" ht="12.75" hidden="1">
      <c r="C56" s="74"/>
      <c r="D56" s="253" t="s">
        <v>554</v>
      </c>
      <c r="E56" s="252"/>
      <c r="F56" s="222" t="s">
        <v>306</v>
      </c>
      <c r="G56" s="210"/>
      <c r="H56" s="210"/>
      <c r="I56" s="210"/>
      <c r="J56" s="210"/>
      <c r="K56" s="210"/>
      <c r="L56" s="75"/>
      <c r="M56" s="152"/>
      <c r="P56" s="255"/>
    </row>
    <row r="57" spans="3:16" s="63" customFormat="1" ht="15" customHeight="1">
      <c r="C57" s="74"/>
      <c r="D57" s="248"/>
      <c r="E57" s="244" t="s">
        <v>399</v>
      </c>
      <c r="F57" s="208"/>
      <c r="G57" s="208"/>
      <c r="H57" s="208"/>
      <c r="I57" s="208"/>
      <c r="J57" s="208"/>
      <c r="K57" s="209"/>
      <c r="L57" s="75"/>
      <c r="M57" s="152"/>
      <c r="P57" s="255"/>
    </row>
    <row r="58" spans="3:16" s="63" customFormat="1" ht="15" customHeight="1">
      <c r="C58" s="74"/>
      <c r="D58" s="246" t="s">
        <v>467</v>
      </c>
      <c r="E58" s="202" t="s">
        <v>571</v>
      </c>
      <c r="F58" s="203" t="s">
        <v>307</v>
      </c>
      <c r="G58" s="230">
        <f t="shared" si="0"/>
        <v>0</v>
      </c>
      <c r="H58" s="230">
        <f>SUM(H59:H60)</f>
        <v>0</v>
      </c>
      <c r="I58" s="230">
        <f>SUM(I59:I60)</f>
        <v>0</v>
      </c>
      <c r="J58" s="230">
        <f>SUM(J59:J60)</f>
        <v>0</v>
      </c>
      <c r="K58" s="230">
        <f>SUM(K59:K60)</f>
        <v>0</v>
      </c>
      <c r="L58" s="75"/>
      <c r="M58" s="152"/>
      <c r="P58" s="255"/>
    </row>
    <row r="59" spans="3:16" s="63" customFormat="1" ht="12.75" hidden="1" customHeight="1">
      <c r="C59" s="74"/>
      <c r="D59" s="253" t="s">
        <v>555</v>
      </c>
      <c r="E59" s="252"/>
      <c r="F59" s="222" t="s">
        <v>307</v>
      </c>
      <c r="G59" s="210"/>
      <c r="H59" s="210"/>
      <c r="I59" s="210"/>
      <c r="J59" s="210"/>
      <c r="K59" s="210"/>
      <c r="L59" s="75"/>
      <c r="M59" s="152"/>
      <c r="P59" s="255"/>
    </row>
    <row r="60" spans="3:16" s="63" customFormat="1" ht="15" customHeight="1">
      <c r="C60" s="74"/>
      <c r="D60" s="248"/>
      <c r="E60" s="244" t="s">
        <v>399</v>
      </c>
      <c r="F60" s="208"/>
      <c r="G60" s="208"/>
      <c r="H60" s="208"/>
      <c r="I60" s="208"/>
      <c r="J60" s="208"/>
      <c r="K60" s="209"/>
      <c r="L60" s="75"/>
      <c r="M60" s="152"/>
      <c r="P60" s="255"/>
    </row>
    <row r="61" spans="3:16" s="63" customFormat="1" ht="15" customHeight="1">
      <c r="C61" s="74"/>
      <c r="D61" s="246" t="s">
        <v>468</v>
      </c>
      <c r="E61" s="202" t="s">
        <v>572</v>
      </c>
      <c r="F61" s="203" t="s">
        <v>308</v>
      </c>
      <c r="G61" s="230">
        <f t="shared" si="0"/>
        <v>9.8472600000000003</v>
      </c>
      <c r="H61" s="230">
        <f>SUM(H62:H65)</f>
        <v>0</v>
      </c>
      <c r="I61" s="230">
        <f>SUM(I62:I65)</f>
        <v>0.19367999999999999</v>
      </c>
      <c r="J61" s="230">
        <f>SUM(J62:J65)</f>
        <v>9.6535799999999998</v>
      </c>
      <c r="K61" s="230">
        <f>SUM(K62:K65)</f>
        <v>0</v>
      </c>
      <c r="L61" s="75"/>
      <c r="M61" s="152"/>
      <c r="P61" s="255">
        <v>330</v>
      </c>
    </row>
    <row r="62" spans="3:16" s="63" customFormat="1" ht="12.75" hidden="1" customHeight="1">
      <c r="C62" s="74"/>
      <c r="D62" s="253" t="s">
        <v>556</v>
      </c>
      <c r="E62" s="252"/>
      <c r="F62" s="222" t="s">
        <v>308</v>
      </c>
      <c r="G62" s="210"/>
      <c r="H62" s="210"/>
      <c r="I62" s="210"/>
      <c r="J62" s="210"/>
      <c r="K62" s="210"/>
      <c r="L62" s="75"/>
      <c r="M62" s="152"/>
      <c r="P62" s="255"/>
    </row>
    <row r="63" spans="3:16" s="63" customFormat="1" ht="15" customHeight="1">
      <c r="C63" s="263" t="s">
        <v>0</v>
      </c>
      <c r="D63" s="254" t="s">
        <v>1919</v>
      </c>
      <c r="E63" s="220" t="s">
        <v>1909</v>
      </c>
      <c r="F63" s="216">
        <v>1461</v>
      </c>
      <c r="G63" s="236">
        <f>SUM(H63:K63)</f>
        <v>5.2293599999999998</v>
      </c>
      <c r="H63" s="266">
        <v>0</v>
      </c>
      <c r="I63" s="266">
        <v>0.19367999999999999</v>
      </c>
      <c r="J63" s="264">
        <v>5.0356800000000002</v>
      </c>
      <c r="K63" s="264">
        <v>0</v>
      </c>
      <c r="L63" s="75"/>
      <c r="M63" s="223" t="s">
        <v>1910</v>
      </c>
      <c r="N63" s="224" t="s">
        <v>1911</v>
      </c>
      <c r="O63" s="224" t="s">
        <v>1908</v>
      </c>
    </row>
    <row r="64" spans="3:16" s="63" customFormat="1" ht="15" customHeight="1">
      <c r="C64" s="263" t="s">
        <v>0</v>
      </c>
      <c r="D64" s="254" t="s">
        <v>1920</v>
      </c>
      <c r="E64" s="220" t="s">
        <v>1576</v>
      </c>
      <c r="F64" s="216">
        <v>1462</v>
      </c>
      <c r="G64" s="236">
        <f>SUM(H64:K64)</f>
        <v>4.6178999999999997</v>
      </c>
      <c r="H64" s="266">
        <v>0</v>
      </c>
      <c r="I64" s="266">
        <v>0</v>
      </c>
      <c r="J64" s="266">
        <v>4.6178999999999997</v>
      </c>
      <c r="K64" s="264">
        <v>0</v>
      </c>
      <c r="L64" s="75"/>
      <c r="M64" s="223" t="s">
        <v>1577</v>
      </c>
      <c r="N64" s="224" t="s">
        <v>1578</v>
      </c>
      <c r="O64" s="224" t="s">
        <v>1575</v>
      </c>
    </row>
    <row r="65" spans="3:16" s="63" customFormat="1" ht="15" customHeight="1">
      <c r="C65" s="74"/>
      <c r="D65" s="248"/>
      <c r="E65" s="244" t="s">
        <v>399</v>
      </c>
      <c r="F65" s="208"/>
      <c r="G65" s="208"/>
      <c r="H65" s="208"/>
      <c r="I65" s="208"/>
      <c r="J65" s="208"/>
      <c r="K65" s="209"/>
      <c r="L65" s="75"/>
      <c r="M65" s="152"/>
      <c r="P65" s="255"/>
    </row>
    <row r="66" spans="3:16" s="63" customFormat="1" ht="15" customHeight="1">
      <c r="C66" s="74"/>
      <c r="D66" s="246" t="s">
        <v>469</v>
      </c>
      <c r="E66" s="228" t="s">
        <v>196</v>
      </c>
      <c r="F66" s="203" t="s">
        <v>309</v>
      </c>
      <c r="G66" s="230">
        <f t="shared" si="0"/>
        <v>5.05532</v>
      </c>
      <c r="H66" s="230">
        <f>H68+H69+H70</f>
        <v>0</v>
      </c>
      <c r="I66" s="230">
        <f>I67+I69+I70</f>
        <v>0</v>
      </c>
      <c r="J66" s="230">
        <f>J67+J68+J70</f>
        <v>3.3786399999999999</v>
      </c>
      <c r="K66" s="230">
        <f>K67+K68+K69</f>
        <v>1.6766800000000002</v>
      </c>
      <c r="L66" s="75"/>
      <c r="M66" s="152"/>
      <c r="P66" s="255">
        <v>340</v>
      </c>
    </row>
    <row r="67" spans="3:16" s="63" customFormat="1" ht="15" customHeight="1">
      <c r="C67" s="74"/>
      <c r="D67" s="246" t="s">
        <v>470</v>
      </c>
      <c r="E67" s="201" t="s">
        <v>157</v>
      </c>
      <c r="F67" s="203" t="s">
        <v>310</v>
      </c>
      <c r="G67" s="230">
        <f t="shared" si="0"/>
        <v>3.3786399999999999</v>
      </c>
      <c r="H67" s="205"/>
      <c r="I67" s="231">
        <v>0</v>
      </c>
      <c r="J67" s="265">
        <f>H54</f>
        <v>3.3786399999999999</v>
      </c>
      <c r="K67" s="265">
        <v>0</v>
      </c>
      <c r="L67" s="75"/>
      <c r="M67" s="152"/>
      <c r="P67" s="255">
        <v>350</v>
      </c>
    </row>
    <row r="68" spans="3:16" s="63" customFormat="1" ht="15" customHeight="1">
      <c r="C68" s="74"/>
      <c r="D68" s="246" t="s">
        <v>471</v>
      </c>
      <c r="E68" s="201" t="s">
        <v>158</v>
      </c>
      <c r="F68" s="203" t="s">
        <v>311</v>
      </c>
      <c r="G68" s="230">
        <f t="shared" si="0"/>
        <v>0.19367999999999999</v>
      </c>
      <c r="H68" s="231">
        <v>0</v>
      </c>
      <c r="I68" s="232"/>
      <c r="J68" s="265"/>
      <c r="K68" s="265">
        <f>I63</f>
        <v>0.19367999999999999</v>
      </c>
      <c r="L68" s="75"/>
      <c r="M68" s="152"/>
      <c r="P68" s="255">
        <v>360</v>
      </c>
    </row>
    <row r="69" spans="3:16" s="63" customFormat="1" ht="15" customHeight="1">
      <c r="C69" s="74"/>
      <c r="D69" s="246" t="s">
        <v>472</v>
      </c>
      <c r="E69" s="201" t="s">
        <v>159</v>
      </c>
      <c r="F69" s="203" t="s">
        <v>312</v>
      </c>
      <c r="G69" s="230">
        <f t="shared" si="0"/>
        <v>1.4830000000000001</v>
      </c>
      <c r="H69" s="231">
        <v>0</v>
      </c>
      <c r="I69" s="231">
        <v>0</v>
      </c>
      <c r="J69" s="205"/>
      <c r="K69" s="265">
        <v>1.4830000000000001</v>
      </c>
      <c r="L69" s="75"/>
      <c r="M69" s="152"/>
      <c r="P69" s="255">
        <v>370</v>
      </c>
    </row>
    <row r="70" spans="3:16" s="63" customFormat="1" ht="15" customHeight="1">
      <c r="C70" s="74"/>
      <c r="D70" s="246" t="s">
        <v>473</v>
      </c>
      <c r="E70" s="201" t="s">
        <v>197</v>
      </c>
      <c r="F70" s="203" t="s">
        <v>313</v>
      </c>
      <c r="G70" s="230">
        <f t="shared" si="0"/>
        <v>0</v>
      </c>
      <c r="H70" s="231">
        <v>0</v>
      </c>
      <c r="I70" s="231">
        <v>0</v>
      </c>
      <c r="J70" s="231">
        <v>0</v>
      </c>
      <c r="K70" s="205"/>
      <c r="L70" s="75"/>
      <c r="M70" s="152"/>
      <c r="P70" s="255">
        <v>380</v>
      </c>
    </row>
    <row r="71" spans="3:16" s="63" customFormat="1" ht="15" customHeight="1">
      <c r="C71" s="74"/>
      <c r="D71" s="246" t="s">
        <v>474</v>
      </c>
      <c r="E71" s="229" t="s">
        <v>200</v>
      </c>
      <c r="F71" s="203" t="s">
        <v>314</v>
      </c>
      <c r="G71" s="230">
        <f t="shared" si="0"/>
        <v>0</v>
      </c>
      <c r="H71" s="231">
        <v>0</v>
      </c>
      <c r="I71" s="231">
        <v>0</v>
      </c>
      <c r="J71" s="231">
        <v>0</v>
      </c>
      <c r="K71" s="231">
        <v>0</v>
      </c>
      <c r="L71" s="75"/>
      <c r="M71" s="152"/>
      <c r="P71" s="255"/>
    </row>
    <row r="72" spans="3:16" s="63" customFormat="1" ht="15" customHeight="1">
      <c r="C72" s="74"/>
      <c r="D72" s="246" t="s">
        <v>475</v>
      </c>
      <c r="E72" s="228" t="s">
        <v>573</v>
      </c>
      <c r="F72" s="249" t="s">
        <v>315</v>
      </c>
      <c r="G72" s="230">
        <f t="shared" si="0"/>
        <v>12.4345</v>
      </c>
      <c r="H72" s="230">
        <f>H73+H75+H78+H81</f>
        <v>0</v>
      </c>
      <c r="I72" s="230">
        <f>I73+I75+I78+I81</f>
        <v>0</v>
      </c>
      <c r="J72" s="230">
        <f>J73+J75+J78+J81</f>
        <v>10.757999999999999</v>
      </c>
      <c r="K72" s="230">
        <f>K73+K75+K78+K81</f>
        <v>1.6765000000000001</v>
      </c>
      <c r="L72" s="75"/>
      <c r="M72" s="152"/>
      <c r="P72" s="255">
        <v>390</v>
      </c>
    </row>
    <row r="73" spans="3:16" s="63" customFormat="1" ht="22.5">
      <c r="C73" s="74"/>
      <c r="D73" s="246" t="s">
        <v>476</v>
      </c>
      <c r="E73" s="202" t="s">
        <v>574</v>
      </c>
      <c r="F73" s="203" t="s">
        <v>316</v>
      </c>
      <c r="G73" s="230">
        <f t="shared" si="0"/>
        <v>12.4345</v>
      </c>
      <c r="H73" s="265">
        <v>0</v>
      </c>
      <c r="I73" s="265">
        <v>0</v>
      </c>
      <c r="J73" s="265">
        <v>10.757999999999999</v>
      </c>
      <c r="K73" s="265">
        <v>1.6765000000000001</v>
      </c>
      <c r="L73" s="75"/>
      <c r="M73" s="152"/>
      <c r="P73" s="255"/>
    </row>
    <row r="74" spans="3:16" s="63" customFormat="1" ht="15" customHeight="1">
      <c r="C74" s="74"/>
      <c r="D74" s="246" t="s">
        <v>560</v>
      </c>
      <c r="E74" s="204" t="s">
        <v>547</v>
      </c>
      <c r="F74" s="203" t="s">
        <v>317</v>
      </c>
      <c r="G74" s="230">
        <f t="shared" si="0"/>
        <v>0</v>
      </c>
      <c r="H74" s="265">
        <v>0</v>
      </c>
      <c r="I74" s="265">
        <v>0</v>
      </c>
      <c r="J74" s="265">
        <v>0</v>
      </c>
      <c r="K74" s="265">
        <v>0</v>
      </c>
      <c r="L74" s="75"/>
      <c r="M74" s="152"/>
      <c r="P74" s="255"/>
    </row>
    <row r="75" spans="3:16" s="63" customFormat="1" ht="15" customHeight="1">
      <c r="C75" s="74"/>
      <c r="D75" s="246" t="s">
        <v>477</v>
      </c>
      <c r="E75" s="202" t="s">
        <v>286</v>
      </c>
      <c r="F75" s="203" t="s">
        <v>318</v>
      </c>
      <c r="G75" s="230">
        <f t="shared" si="0"/>
        <v>0</v>
      </c>
      <c r="H75" s="265">
        <v>0</v>
      </c>
      <c r="I75" s="265">
        <v>0</v>
      </c>
      <c r="J75" s="265">
        <v>0</v>
      </c>
      <c r="K75" s="265">
        <v>0</v>
      </c>
      <c r="L75" s="75"/>
      <c r="M75" s="152"/>
      <c r="P75" s="255"/>
    </row>
    <row r="76" spans="3:16" s="63" customFormat="1" ht="15" customHeight="1">
      <c r="C76" s="74"/>
      <c r="D76" s="246" t="s">
        <v>561</v>
      </c>
      <c r="E76" s="204" t="s">
        <v>575</v>
      </c>
      <c r="F76" s="203" t="s">
        <v>319</v>
      </c>
      <c r="G76" s="230">
        <f t="shared" si="0"/>
        <v>0</v>
      </c>
      <c r="H76" s="265">
        <v>0</v>
      </c>
      <c r="I76" s="265">
        <v>0</v>
      </c>
      <c r="J76" s="265">
        <v>0</v>
      </c>
      <c r="K76" s="265">
        <v>0</v>
      </c>
      <c r="L76" s="75"/>
      <c r="M76" s="152"/>
      <c r="P76" s="255"/>
    </row>
    <row r="77" spans="3:16" s="63" customFormat="1" ht="15" customHeight="1">
      <c r="C77" s="74"/>
      <c r="D77" s="246" t="s">
        <v>562</v>
      </c>
      <c r="E77" s="206" t="s">
        <v>547</v>
      </c>
      <c r="F77" s="203" t="s">
        <v>320</v>
      </c>
      <c r="G77" s="230">
        <f t="shared" si="0"/>
        <v>0</v>
      </c>
      <c r="H77" s="265">
        <v>0</v>
      </c>
      <c r="I77" s="265">
        <v>0</v>
      </c>
      <c r="J77" s="265">
        <v>0</v>
      </c>
      <c r="K77" s="265">
        <v>0</v>
      </c>
      <c r="L77" s="75"/>
      <c r="M77" s="152"/>
      <c r="P77" s="255"/>
    </row>
    <row r="78" spans="3:16" s="63" customFormat="1" ht="15" customHeight="1">
      <c r="C78" s="74"/>
      <c r="D78" s="246" t="s">
        <v>478</v>
      </c>
      <c r="E78" s="202" t="s">
        <v>576</v>
      </c>
      <c r="F78" s="203" t="s">
        <v>321</v>
      </c>
      <c r="G78" s="230">
        <f t="shared" si="0"/>
        <v>0</v>
      </c>
      <c r="H78" s="230">
        <f>SUM(H79:H80)</f>
        <v>0</v>
      </c>
      <c r="I78" s="230">
        <f>SUM(I79:I80)</f>
        <v>0</v>
      </c>
      <c r="J78" s="230">
        <f>SUM(J79:J80)</f>
        <v>0</v>
      </c>
      <c r="K78" s="230">
        <f>SUM(K79:K80)</f>
        <v>0</v>
      </c>
      <c r="L78" s="75"/>
      <c r="M78" s="152"/>
      <c r="P78" s="255"/>
    </row>
    <row r="79" spans="3:16" s="63" customFormat="1" ht="12.75" hidden="1" customHeight="1">
      <c r="C79" s="74"/>
      <c r="D79" s="253" t="s">
        <v>568</v>
      </c>
      <c r="E79" s="252"/>
      <c r="F79" s="222" t="s">
        <v>321</v>
      </c>
      <c r="G79" s="210"/>
      <c r="H79" s="210"/>
      <c r="I79" s="210"/>
      <c r="J79" s="210"/>
      <c r="K79" s="210"/>
      <c r="L79" s="75"/>
      <c r="M79" s="152"/>
      <c r="P79" s="255"/>
    </row>
    <row r="80" spans="3:16" s="63" customFormat="1" ht="15" customHeight="1">
      <c r="C80" s="74"/>
      <c r="D80" s="248"/>
      <c r="E80" s="244" t="s">
        <v>399</v>
      </c>
      <c r="F80" s="208"/>
      <c r="G80" s="208"/>
      <c r="H80" s="208"/>
      <c r="I80" s="208"/>
      <c r="J80" s="208"/>
      <c r="K80" s="209"/>
      <c r="L80" s="75"/>
      <c r="M80" s="152"/>
      <c r="P80" s="255"/>
    </row>
    <row r="81" spans="3:16" s="63" customFormat="1" ht="15" customHeight="1">
      <c r="C81" s="74"/>
      <c r="D81" s="246" t="s">
        <v>479</v>
      </c>
      <c r="E81" s="245" t="s">
        <v>548</v>
      </c>
      <c r="F81" s="203" t="s">
        <v>322</v>
      </c>
      <c r="G81" s="230">
        <f t="shared" si="0"/>
        <v>0</v>
      </c>
      <c r="H81" s="265">
        <v>0</v>
      </c>
      <c r="I81" s="265">
        <v>0</v>
      </c>
      <c r="J81" s="265">
        <v>0</v>
      </c>
      <c r="K81" s="265">
        <v>0</v>
      </c>
      <c r="L81" s="75"/>
      <c r="M81" s="152"/>
      <c r="P81" s="255">
        <v>410</v>
      </c>
    </row>
    <row r="82" spans="3:16" s="63" customFormat="1" ht="15" customHeight="1">
      <c r="C82" s="74"/>
      <c r="D82" s="246" t="s">
        <v>480</v>
      </c>
      <c r="E82" s="228" t="s">
        <v>198</v>
      </c>
      <c r="F82" s="203" t="s">
        <v>323</v>
      </c>
      <c r="G82" s="230">
        <f t="shared" si="0"/>
        <v>5.3959999999999999</v>
      </c>
      <c r="H82" s="265">
        <v>3.379</v>
      </c>
      <c r="I82" s="265">
        <v>0.18099999999999999</v>
      </c>
      <c r="J82" s="265">
        <v>1.8360000000000001</v>
      </c>
      <c r="K82" s="265">
        <v>0</v>
      </c>
      <c r="L82" s="75"/>
      <c r="M82" s="152"/>
      <c r="P82" s="255">
        <v>440</v>
      </c>
    </row>
    <row r="83" spans="3:16" s="63" customFormat="1" ht="15" customHeight="1">
      <c r="C83" s="74"/>
      <c r="D83" s="246" t="s">
        <v>481</v>
      </c>
      <c r="E83" s="228" t="s">
        <v>199</v>
      </c>
      <c r="F83" s="203" t="s">
        <v>324</v>
      </c>
      <c r="G83" s="230">
        <f t="shared" si="0"/>
        <v>0</v>
      </c>
      <c r="H83" s="265">
        <v>0</v>
      </c>
      <c r="I83" s="265">
        <v>0</v>
      </c>
      <c r="J83" s="265">
        <v>0</v>
      </c>
      <c r="K83" s="265">
        <v>0</v>
      </c>
      <c r="L83" s="75"/>
      <c r="M83" s="152"/>
      <c r="P83" s="255">
        <v>450</v>
      </c>
    </row>
    <row r="84" spans="3:16" s="63" customFormat="1" ht="15" customHeight="1">
      <c r="C84" s="74"/>
      <c r="D84" s="246" t="s">
        <v>482</v>
      </c>
      <c r="E84" s="228" t="s">
        <v>201</v>
      </c>
      <c r="F84" s="203" t="s">
        <v>325</v>
      </c>
      <c r="G84" s="230">
        <f t="shared" si="0"/>
        <v>0</v>
      </c>
      <c r="H84" s="265">
        <v>0</v>
      </c>
      <c r="I84" s="265">
        <v>0</v>
      </c>
      <c r="J84" s="265">
        <v>0</v>
      </c>
      <c r="K84" s="265">
        <v>0</v>
      </c>
      <c r="L84" s="75"/>
      <c r="M84" s="152"/>
      <c r="P84" s="255">
        <v>470</v>
      </c>
    </row>
    <row r="85" spans="3:16" s="63" customFormat="1" ht="15" customHeight="1">
      <c r="C85" s="74"/>
      <c r="D85" s="246" t="s">
        <v>483</v>
      </c>
      <c r="E85" s="228" t="s">
        <v>544</v>
      </c>
      <c r="F85" s="203" t="s">
        <v>326</v>
      </c>
      <c r="G85" s="230">
        <f t="shared" si="0"/>
        <v>0.45111000000000001</v>
      </c>
      <c r="H85" s="265">
        <v>0</v>
      </c>
      <c r="I85" s="265">
        <v>1.311E-2</v>
      </c>
      <c r="J85" s="265">
        <v>0.438</v>
      </c>
      <c r="K85" s="265">
        <v>0</v>
      </c>
      <c r="L85" s="75"/>
      <c r="M85" s="152"/>
      <c r="P85" s="255">
        <v>480</v>
      </c>
    </row>
    <row r="86" spans="3:16" s="63" customFormat="1" ht="15" customHeight="1">
      <c r="C86" s="74"/>
      <c r="D86" s="246" t="s">
        <v>484</v>
      </c>
      <c r="E86" s="202" t="s">
        <v>298</v>
      </c>
      <c r="F86" s="203" t="s">
        <v>327</v>
      </c>
      <c r="G86" s="230">
        <f t="shared" si="0"/>
        <v>0</v>
      </c>
      <c r="H86" s="265">
        <v>0</v>
      </c>
      <c r="I86" s="265">
        <v>0</v>
      </c>
      <c r="J86" s="265">
        <v>0</v>
      </c>
      <c r="K86" s="265">
        <v>0</v>
      </c>
      <c r="L86" s="75"/>
      <c r="M86" s="152"/>
      <c r="P86" s="255">
        <v>490</v>
      </c>
    </row>
    <row r="87" spans="3:16" s="63" customFormat="1" ht="15" customHeight="1">
      <c r="C87" s="74"/>
      <c r="D87" s="246" t="s">
        <v>485</v>
      </c>
      <c r="E87" s="228" t="s">
        <v>488</v>
      </c>
      <c r="F87" s="203" t="s">
        <v>328</v>
      </c>
      <c r="G87" s="230">
        <f t="shared" si="0"/>
        <v>0.45111000000000001</v>
      </c>
      <c r="H87" s="265">
        <v>0</v>
      </c>
      <c r="I87" s="265">
        <f>I85</f>
        <v>1.311E-2</v>
      </c>
      <c r="J87" s="265">
        <f>J85</f>
        <v>0.438</v>
      </c>
      <c r="K87" s="265">
        <f>K85</f>
        <v>0</v>
      </c>
      <c r="L87" s="75"/>
      <c r="M87" s="152"/>
      <c r="P87" s="255"/>
    </row>
    <row r="88" spans="3:16" s="63" customFormat="1" ht="22.5">
      <c r="C88" s="74"/>
      <c r="D88" s="246" t="s">
        <v>486</v>
      </c>
      <c r="E88" s="229" t="s">
        <v>301</v>
      </c>
      <c r="F88" s="203" t="s">
        <v>329</v>
      </c>
      <c r="G88" s="230">
        <f t="shared" si="0"/>
        <v>0</v>
      </c>
      <c r="H88" s="230">
        <f>H85-H87</f>
        <v>0</v>
      </c>
      <c r="I88" s="230">
        <f>I85-I87</f>
        <v>0</v>
      </c>
      <c r="J88" s="230">
        <f>J85-J87</f>
        <v>0</v>
      </c>
      <c r="K88" s="230">
        <f>K85-K87</f>
        <v>0</v>
      </c>
      <c r="L88" s="75"/>
      <c r="M88" s="152"/>
      <c r="P88" s="255"/>
    </row>
    <row r="89" spans="3:16" s="63" customFormat="1" ht="15" customHeight="1">
      <c r="C89" s="74"/>
      <c r="D89" s="246" t="s">
        <v>487</v>
      </c>
      <c r="E89" s="228" t="s">
        <v>202</v>
      </c>
      <c r="F89" s="203" t="s">
        <v>330</v>
      </c>
      <c r="G89" s="230">
        <f t="shared" si="0"/>
        <v>-3.9000000000130597E-4</v>
      </c>
      <c r="H89" s="230">
        <f>(H53+H66+H71)-(H72+H82+H83+H84+H85)</f>
        <v>-3.6000000000013799E-4</v>
      </c>
      <c r="I89" s="230">
        <f>(I53+I66+I71)-(I72+I82+I83+I84+I85)</f>
        <v>-4.300000000000137E-4</v>
      </c>
      <c r="J89" s="230">
        <f>(J53+J66+J71)-(J72+J82+J83+J84+J85)</f>
        <v>2.1999999999877673E-4</v>
      </c>
      <c r="K89" s="230">
        <f>(K53+K66+K71)-(K72+K82+K83+K84+K85)</f>
        <v>1.8000000000006899E-4</v>
      </c>
      <c r="L89" s="75"/>
      <c r="M89" s="152"/>
      <c r="P89" s="255">
        <v>500</v>
      </c>
    </row>
    <row r="90" spans="3:16" s="63" customFormat="1" ht="15" customHeight="1">
      <c r="C90" s="74"/>
      <c r="D90" s="303" t="s">
        <v>267</v>
      </c>
      <c r="E90" s="304"/>
      <c r="F90" s="304"/>
      <c r="G90" s="304"/>
      <c r="H90" s="304"/>
      <c r="I90" s="304"/>
      <c r="J90" s="304"/>
      <c r="K90" s="305"/>
      <c r="L90" s="75"/>
      <c r="M90" s="152"/>
      <c r="P90" s="256"/>
    </row>
    <row r="91" spans="3:16" s="63" customFormat="1" ht="15" customHeight="1">
      <c r="C91" s="74"/>
      <c r="D91" s="246" t="s">
        <v>489</v>
      </c>
      <c r="E91" s="228" t="s">
        <v>203</v>
      </c>
      <c r="F91" s="203" t="s">
        <v>331</v>
      </c>
      <c r="G91" s="230">
        <f t="shared" si="0"/>
        <v>13.22232</v>
      </c>
      <c r="H91" s="268">
        <f>H54</f>
        <v>3.3786399999999999</v>
      </c>
      <c r="I91" s="268">
        <f>I63</f>
        <v>0.19367999999999999</v>
      </c>
      <c r="J91" s="268">
        <v>9.65</v>
      </c>
      <c r="K91" s="268">
        <v>0</v>
      </c>
      <c r="L91" s="75"/>
      <c r="M91" s="152"/>
      <c r="P91" s="255">
        <v>600</v>
      </c>
    </row>
    <row r="92" spans="3:16" s="63" customFormat="1" ht="15" customHeight="1">
      <c r="C92" s="74"/>
      <c r="D92" s="246" t="s">
        <v>490</v>
      </c>
      <c r="E92" s="228" t="s">
        <v>204</v>
      </c>
      <c r="F92" s="203" t="s">
        <v>332</v>
      </c>
      <c r="G92" s="230">
        <f t="shared" si="0"/>
        <v>13.22232</v>
      </c>
      <c r="H92" s="268">
        <f>H91</f>
        <v>3.3786399999999999</v>
      </c>
      <c r="I92" s="268">
        <f>I91</f>
        <v>0.19367999999999999</v>
      </c>
      <c r="J92" s="268">
        <f>J91</f>
        <v>9.65</v>
      </c>
      <c r="K92" s="268">
        <v>0</v>
      </c>
      <c r="L92" s="75"/>
      <c r="M92" s="152"/>
      <c r="P92" s="255">
        <v>610</v>
      </c>
    </row>
    <row r="93" spans="3:16" s="63" customFormat="1" ht="15" customHeight="1">
      <c r="C93" s="74"/>
      <c r="D93" s="246" t="s">
        <v>491</v>
      </c>
      <c r="E93" s="228" t="s">
        <v>205</v>
      </c>
      <c r="F93" s="203" t="s">
        <v>333</v>
      </c>
      <c r="G93" s="230">
        <f t="shared" si="0"/>
        <v>0</v>
      </c>
      <c r="H93" s="268">
        <v>0</v>
      </c>
      <c r="I93" s="268">
        <v>0</v>
      </c>
      <c r="J93" s="268">
        <v>0</v>
      </c>
      <c r="K93" s="268">
        <v>0</v>
      </c>
      <c r="L93" s="75"/>
      <c r="M93" s="152"/>
      <c r="P93" s="255">
        <v>620</v>
      </c>
    </row>
    <row r="94" spans="3:16" s="63" customFormat="1" ht="15" customHeight="1">
      <c r="C94" s="74"/>
      <c r="D94" s="303" t="s">
        <v>274</v>
      </c>
      <c r="E94" s="304"/>
      <c r="F94" s="304"/>
      <c r="G94" s="304"/>
      <c r="H94" s="304"/>
      <c r="I94" s="304"/>
      <c r="J94" s="304"/>
      <c r="K94" s="305"/>
      <c r="L94" s="75"/>
      <c r="M94" s="152"/>
      <c r="P94" s="256"/>
    </row>
    <row r="95" spans="3:16" s="63" customFormat="1" ht="15" customHeight="1">
      <c r="C95" s="74"/>
      <c r="D95" s="246" t="s">
        <v>492</v>
      </c>
      <c r="E95" s="228" t="s">
        <v>577</v>
      </c>
      <c r="F95" s="203" t="s">
        <v>334</v>
      </c>
      <c r="G95" s="230">
        <f t="shared" si="0"/>
        <v>3157.92</v>
      </c>
      <c r="H95" s="230">
        <f>SUM(H96:H97)</f>
        <v>0</v>
      </c>
      <c r="I95" s="230">
        <f>SUM(I96:I97)</f>
        <v>0</v>
      </c>
      <c r="J95" s="230">
        <f>SUM(J96:J97)</f>
        <v>2732.15</v>
      </c>
      <c r="K95" s="230">
        <f>SUM(K96:K97)</f>
        <v>425.77</v>
      </c>
      <c r="L95" s="75"/>
      <c r="M95" s="152"/>
      <c r="P95" s="255">
        <v>700</v>
      </c>
    </row>
    <row r="96" spans="3:16" ht="15" customHeight="1">
      <c r="C96" s="58"/>
      <c r="D96" s="247" t="s">
        <v>493</v>
      </c>
      <c r="E96" s="202" t="s">
        <v>206</v>
      </c>
      <c r="F96" s="203" t="s">
        <v>335</v>
      </c>
      <c r="G96" s="230">
        <f t="shared" si="0"/>
        <v>0</v>
      </c>
      <c r="H96" s="233">
        <v>0</v>
      </c>
      <c r="I96" s="233">
        <v>0</v>
      </c>
      <c r="J96" s="233">
        <v>0</v>
      </c>
      <c r="K96" s="233">
        <v>0</v>
      </c>
      <c r="L96" s="73"/>
      <c r="M96" s="152"/>
      <c r="P96" s="255">
        <v>710</v>
      </c>
    </row>
    <row r="97" spans="3:16" ht="15" customHeight="1">
      <c r="C97" s="58"/>
      <c r="D97" s="247" t="s">
        <v>494</v>
      </c>
      <c r="E97" s="202" t="s">
        <v>578</v>
      </c>
      <c r="F97" s="203" t="s">
        <v>336</v>
      </c>
      <c r="G97" s="230">
        <f t="shared" si="0"/>
        <v>3157.92</v>
      </c>
      <c r="H97" s="250">
        <f>H100</f>
        <v>0</v>
      </c>
      <c r="I97" s="250">
        <f>I100</f>
        <v>0</v>
      </c>
      <c r="J97" s="250">
        <f>J100</f>
        <v>2732.15</v>
      </c>
      <c r="K97" s="250">
        <f>K100</f>
        <v>425.77</v>
      </c>
      <c r="L97" s="73"/>
      <c r="M97" s="152"/>
      <c r="P97" s="255">
        <v>720</v>
      </c>
    </row>
    <row r="98" spans="3:16" ht="15" customHeight="1">
      <c r="C98" s="58"/>
      <c r="D98" s="247" t="s">
        <v>495</v>
      </c>
      <c r="E98" s="204" t="s">
        <v>579</v>
      </c>
      <c r="F98" s="203" t="s">
        <v>338</v>
      </c>
      <c r="G98" s="230">
        <f t="shared" si="0"/>
        <v>13.809999999999999</v>
      </c>
      <c r="H98" s="269">
        <v>0</v>
      </c>
      <c r="I98" s="269">
        <v>0</v>
      </c>
      <c r="J98" s="269">
        <f>J73</f>
        <v>10.757999999999999</v>
      </c>
      <c r="K98" s="269">
        <v>3.052</v>
      </c>
      <c r="L98" s="73"/>
      <c r="M98" s="152"/>
      <c r="P98" s="255">
        <v>730</v>
      </c>
    </row>
    <row r="99" spans="3:16" ht="15" customHeight="1">
      <c r="C99" s="58"/>
      <c r="D99" s="247" t="s">
        <v>496</v>
      </c>
      <c r="E99" s="206" t="s">
        <v>580</v>
      </c>
      <c r="F99" s="203" t="s">
        <v>339</v>
      </c>
      <c r="G99" s="230">
        <f>SUM(H99:K99)</f>
        <v>0</v>
      </c>
      <c r="H99" s="269">
        <v>0</v>
      </c>
      <c r="I99" s="269">
        <v>0</v>
      </c>
      <c r="J99" s="269">
        <v>0</v>
      </c>
      <c r="K99" s="269">
        <v>0</v>
      </c>
      <c r="L99" s="73"/>
      <c r="M99" s="152"/>
      <c r="P99" s="255"/>
    </row>
    <row r="100" spans="3:16" ht="15" customHeight="1">
      <c r="C100" s="58"/>
      <c r="D100" s="247" t="s">
        <v>497</v>
      </c>
      <c r="E100" s="204" t="s">
        <v>549</v>
      </c>
      <c r="F100" s="203" t="s">
        <v>340</v>
      </c>
      <c r="G100" s="230">
        <f t="shared" si="0"/>
        <v>3157.92</v>
      </c>
      <c r="H100" s="269">
        <v>0</v>
      </c>
      <c r="I100" s="269">
        <v>0</v>
      </c>
      <c r="J100" s="269">
        <f>J35</f>
        <v>2732.15</v>
      </c>
      <c r="K100" s="269">
        <f>K35</f>
        <v>425.77</v>
      </c>
      <c r="L100" s="73"/>
      <c r="M100" s="152"/>
      <c r="P100" s="255">
        <v>740</v>
      </c>
    </row>
    <row r="101" spans="3:16" ht="15" customHeight="1">
      <c r="C101" s="58"/>
      <c r="D101" s="247" t="s">
        <v>498</v>
      </c>
      <c r="E101" s="228" t="s">
        <v>581</v>
      </c>
      <c r="F101" s="203" t="s">
        <v>342</v>
      </c>
      <c r="G101" s="230">
        <f t="shared" si="0"/>
        <v>0</v>
      </c>
      <c r="H101" s="250">
        <f>H102+H118</f>
        <v>0</v>
      </c>
      <c r="I101" s="250">
        <f>I102+I118</f>
        <v>0</v>
      </c>
      <c r="J101" s="250">
        <f>J102+J118</f>
        <v>0</v>
      </c>
      <c r="K101" s="250">
        <f>K102+K118</f>
        <v>0</v>
      </c>
      <c r="L101" s="73"/>
      <c r="M101" s="152"/>
      <c r="P101" s="255">
        <v>750</v>
      </c>
    </row>
    <row r="102" spans="3:16" ht="15" customHeight="1">
      <c r="C102" s="58"/>
      <c r="D102" s="247" t="s">
        <v>499</v>
      </c>
      <c r="E102" s="202" t="s">
        <v>344</v>
      </c>
      <c r="F102" s="203" t="s">
        <v>343</v>
      </c>
      <c r="G102" s="230">
        <f t="shared" si="0"/>
        <v>0</v>
      </c>
      <c r="H102" s="250">
        <f>H103+H104</f>
        <v>0</v>
      </c>
      <c r="I102" s="250">
        <f>I103+I104</f>
        <v>0</v>
      </c>
      <c r="J102" s="250">
        <f>J103+J104</f>
        <v>0</v>
      </c>
      <c r="K102" s="250">
        <f>K103+K104</f>
        <v>0</v>
      </c>
      <c r="L102" s="73"/>
      <c r="M102" s="152"/>
      <c r="P102" s="255">
        <v>760</v>
      </c>
    </row>
    <row r="103" spans="3:16" ht="15" customHeight="1">
      <c r="C103" s="58"/>
      <c r="D103" s="247" t="s">
        <v>500</v>
      </c>
      <c r="E103" s="204" t="s">
        <v>287</v>
      </c>
      <c r="F103" s="203" t="s">
        <v>345</v>
      </c>
      <c r="G103" s="230">
        <f t="shared" si="0"/>
        <v>0</v>
      </c>
      <c r="H103" s="233">
        <v>0</v>
      </c>
      <c r="I103" s="233">
        <v>0</v>
      </c>
      <c r="J103" s="233">
        <v>0</v>
      </c>
      <c r="K103" s="233">
        <v>0</v>
      </c>
      <c r="L103" s="73"/>
      <c r="M103" s="152"/>
      <c r="P103" s="255"/>
    </row>
    <row r="104" spans="3:16" ht="15" customHeight="1">
      <c r="C104" s="58"/>
      <c r="D104" s="247" t="s">
        <v>501</v>
      </c>
      <c r="E104" s="204" t="s">
        <v>582</v>
      </c>
      <c r="F104" s="203" t="s">
        <v>346</v>
      </c>
      <c r="G104" s="230">
        <f t="shared" si="0"/>
        <v>0</v>
      </c>
      <c r="H104" s="250">
        <f>H105+H108+H111+H114+H115+H116+H117</f>
        <v>0</v>
      </c>
      <c r="I104" s="250">
        <f>I105+I108+I111+I114+I115+I116+I117</f>
        <v>0</v>
      </c>
      <c r="J104" s="250">
        <f>J105+J108+J111+J114+J115+J116+J117</f>
        <v>0</v>
      </c>
      <c r="K104" s="250">
        <f>K105+K108+K111+K114+K115+K116+K117</f>
        <v>0</v>
      </c>
      <c r="L104" s="73"/>
      <c r="M104" s="152"/>
      <c r="P104" s="255"/>
    </row>
    <row r="105" spans="3:16" ht="33.75">
      <c r="C105" s="58"/>
      <c r="D105" s="247" t="s">
        <v>502</v>
      </c>
      <c r="E105" s="206" t="s">
        <v>583</v>
      </c>
      <c r="F105" s="203" t="s">
        <v>347</v>
      </c>
      <c r="G105" s="230">
        <f t="shared" si="0"/>
        <v>0</v>
      </c>
      <c r="H105" s="239">
        <f>H106+H107</f>
        <v>0</v>
      </c>
      <c r="I105" s="239">
        <f>I106+I107</f>
        <v>0</v>
      </c>
      <c r="J105" s="239">
        <f>J106+J107</f>
        <v>0</v>
      </c>
      <c r="K105" s="239">
        <f>K106+K107</f>
        <v>0</v>
      </c>
      <c r="L105" s="73"/>
      <c r="M105" s="152"/>
      <c r="P105" s="255"/>
    </row>
    <row r="106" spans="3:16" ht="15" customHeight="1">
      <c r="C106" s="58"/>
      <c r="D106" s="247" t="s">
        <v>504</v>
      </c>
      <c r="E106" s="207" t="s">
        <v>348</v>
      </c>
      <c r="F106" s="203" t="s">
        <v>349</v>
      </c>
      <c r="G106" s="230">
        <f t="shared" si="0"/>
        <v>0</v>
      </c>
      <c r="H106" s="233">
        <v>0</v>
      </c>
      <c r="I106" s="233">
        <v>0</v>
      </c>
      <c r="J106" s="233">
        <v>0</v>
      </c>
      <c r="K106" s="233">
        <v>0</v>
      </c>
      <c r="L106" s="73"/>
      <c r="M106" s="152"/>
      <c r="P106" s="255"/>
    </row>
    <row r="107" spans="3:16" ht="15" customHeight="1">
      <c r="C107" s="58"/>
      <c r="D107" s="247" t="s">
        <v>505</v>
      </c>
      <c r="E107" s="207" t="s">
        <v>350</v>
      </c>
      <c r="F107" s="203" t="s">
        <v>351</v>
      </c>
      <c r="G107" s="230">
        <f t="shared" si="0"/>
        <v>0</v>
      </c>
      <c r="H107" s="233">
        <v>0</v>
      </c>
      <c r="I107" s="233">
        <v>0</v>
      </c>
      <c r="J107" s="233">
        <v>0</v>
      </c>
      <c r="K107" s="233">
        <v>0</v>
      </c>
      <c r="L107" s="73"/>
      <c r="M107" s="152"/>
      <c r="P107" s="255"/>
    </row>
    <row r="108" spans="3:16" ht="33.75">
      <c r="C108" s="58"/>
      <c r="D108" s="247" t="s">
        <v>503</v>
      </c>
      <c r="E108" s="206" t="s">
        <v>584</v>
      </c>
      <c r="F108" s="203" t="s">
        <v>352</v>
      </c>
      <c r="G108" s="230">
        <f t="shared" si="0"/>
        <v>0</v>
      </c>
      <c r="H108" s="239">
        <f>H109+H110</f>
        <v>0</v>
      </c>
      <c r="I108" s="239">
        <f>I109+I110</f>
        <v>0</v>
      </c>
      <c r="J108" s="239">
        <f>J109+J110</f>
        <v>0</v>
      </c>
      <c r="K108" s="239">
        <f>K109+K110</f>
        <v>0</v>
      </c>
      <c r="L108" s="73"/>
      <c r="M108" s="152"/>
      <c r="P108" s="255"/>
    </row>
    <row r="109" spans="3:16" ht="15" customHeight="1">
      <c r="C109" s="58"/>
      <c r="D109" s="247" t="s">
        <v>506</v>
      </c>
      <c r="E109" s="207" t="s">
        <v>348</v>
      </c>
      <c r="F109" s="203" t="s">
        <v>353</v>
      </c>
      <c r="G109" s="230">
        <f t="shared" si="0"/>
        <v>0</v>
      </c>
      <c r="H109" s="233">
        <v>0</v>
      </c>
      <c r="I109" s="233">
        <v>0</v>
      </c>
      <c r="J109" s="233">
        <v>0</v>
      </c>
      <c r="K109" s="233">
        <v>0</v>
      </c>
      <c r="L109" s="73"/>
      <c r="M109" s="152"/>
      <c r="P109" s="255"/>
    </row>
    <row r="110" spans="3:16" ht="15" customHeight="1">
      <c r="C110" s="58"/>
      <c r="D110" s="247" t="s">
        <v>507</v>
      </c>
      <c r="E110" s="207" t="s">
        <v>350</v>
      </c>
      <c r="F110" s="203" t="s">
        <v>354</v>
      </c>
      <c r="G110" s="230">
        <f t="shared" si="0"/>
        <v>0</v>
      </c>
      <c r="H110" s="233">
        <v>0</v>
      </c>
      <c r="I110" s="233">
        <v>0</v>
      </c>
      <c r="J110" s="233">
        <v>0</v>
      </c>
      <c r="K110" s="233">
        <v>0</v>
      </c>
      <c r="L110" s="73"/>
      <c r="M110" s="152"/>
      <c r="P110" s="255"/>
    </row>
    <row r="111" spans="3:16" ht="15" customHeight="1">
      <c r="C111" s="58"/>
      <c r="D111" s="247" t="s">
        <v>508</v>
      </c>
      <c r="E111" s="206" t="s">
        <v>585</v>
      </c>
      <c r="F111" s="203" t="s">
        <v>355</v>
      </c>
      <c r="G111" s="230">
        <f t="shared" si="0"/>
        <v>0</v>
      </c>
      <c r="H111" s="239">
        <f>H112+H113</f>
        <v>0</v>
      </c>
      <c r="I111" s="239">
        <f>I112+I113</f>
        <v>0</v>
      </c>
      <c r="J111" s="239">
        <f>J112+J113</f>
        <v>0</v>
      </c>
      <c r="K111" s="239">
        <f>K112+K113</f>
        <v>0</v>
      </c>
      <c r="L111" s="73"/>
      <c r="M111" s="152"/>
      <c r="P111" s="255"/>
    </row>
    <row r="112" spans="3:16" ht="15" customHeight="1">
      <c r="C112" s="58"/>
      <c r="D112" s="247" t="s">
        <v>509</v>
      </c>
      <c r="E112" s="207" t="s">
        <v>348</v>
      </c>
      <c r="F112" s="203" t="s">
        <v>356</v>
      </c>
      <c r="G112" s="230">
        <f t="shared" si="0"/>
        <v>0</v>
      </c>
      <c r="H112" s="233">
        <v>0</v>
      </c>
      <c r="I112" s="233">
        <v>0</v>
      </c>
      <c r="J112" s="233">
        <v>0</v>
      </c>
      <c r="K112" s="233">
        <v>0</v>
      </c>
      <c r="L112" s="73"/>
      <c r="M112" s="152"/>
      <c r="P112" s="255"/>
    </row>
    <row r="113" spans="3:16" ht="15" customHeight="1">
      <c r="C113" s="58"/>
      <c r="D113" s="247" t="s">
        <v>510</v>
      </c>
      <c r="E113" s="207" t="s">
        <v>350</v>
      </c>
      <c r="F113" s="203" t="s">
        <v>357</v>
      </c>
      <c r="G113" s="230">
        <f t="shared" si="0"/>
        <v>0</v>
      </c>
      <c r="H113" s="233">
        <v>0</v>
      </c>
      <c r="I113" s="233">
        <v>0</v>
      </c>
      <c r="J113" s="233">
        <v>0</v>
      </c>
      <c r="K113" s="233">
        <v>0</v>
      </c>
      <c r="L113" s="73"/>
      <c r="M113" s="152"/>
      <c r="P113" s="255"/>
    </row>
    <row r="114" spans="3:16" ht="15" customHeight="1">
      <c r="C114" s="58"/>
      <c r="D114" s="247" t="s">
        <v>511</v>
      </c>
      <c r="E114" s="206" t="s">
        <v>358</v>
      </c>
      <c r="F114" s="203" t="s">
        <v>359</v>
      </c>
      <c r="G114" s="230">
        <f t="shared" si="0"/>
        <v>0</v>
      </c>
      <c r="H114" s="233">
        <v>0</v>
      </c>
      <c r="I114" s="233">
        <v>0</v>
      </c>
      <c r="J114" s="233">
        <v>0</v>
      </c>
      <c r="K114" s="233">
        <v>0</v>
      </c>
      <c r="L114" s="73"/>
      <c r="M114" s="152"/>
      <c r="P114" s="255"/>
    </row>
    <row r="115" spans="3:16" ht="15" customHeight="1">
      <c r="C115" s="58"/>
      <c r="D115" s="247" t="s">
        <v>512</v>
      </c>
      <c r="E115" s="206" t="s">
        <v>360</v>
      </c>
      <c r="F115" s="203" t="s">
        <v>361</v>
      </c>
      <c r="G115" s="230">
        <f t="shared" si="0"/>
        <v>0</v>
      </c>
      <c r="H115" s="233">
        <v>0</v>
      </c>
      <c r="I115" s="233">
        <v>0</v>
      </c>
      <c r="J115" s="233">
        <v>0</v>
      </c>
      <c r="K115" s="233">
        <v>0</v>
      </c>
      <c r="L115" s="73"/>
      <c r="M115" s="152"/>
      <c r="P115" s="255"/>
    </row>
    <row r="116" spans="3:16" ht="33.75">
      <c r="C116" s="58"/>
      <c r="D116" s="247" t="s">
        <v>513</v>
      </c>
      <c r="E116" s="206" t="s">
        <v>550</v>
      </c>
      <c r="F116" s="203" t="s">
        <v>362</v>
      </c>
      <c r="G116" s="230">
        <f t="shared" si="0"/>
        <v>0</v>
      </c>
      <c r="H116" s="233">
        <v>0</v>
      </c>
      <c r="I116" s="233">
        <v>0</v>
      </c>
      <c r="J116" s="233">
        <v>0</v>
      </c>
      <c r="K116" s="233">
        <v>0</v>
      </c>
      <c r="L116" s="73"/>
      <c r="M116" s="152"/>
      <c r="P116" s="255"/>
    </row>
    <row r="117" spans="3:16" ht="22.5">
      <c r="C117" s="58"/>
      <c r="D117" s="247" t="s">
        <v>514</v>
      </c>
      <c r="E117" s="206" t="s">
        <v>363</v>
      </c>
      <c r="F117" s="203" t="s">
        <v>364</v>
      </c>
      <c r="G117" s="230">
        <f t="shared" si="0"/>
        <v>0</v>
      </c>
      <c r="H117" s="233">
        <v>0</v>
      </c>
      <c r="I117" s="233">
        <v>0</v>
      </c>
      <c r="J117" s="233">
        <v>0</v>
      </c>
      <c r="K117" s="233">
        <v>0</v>
      </c>
      <c r="L117" s="73"/>
      <c r="M117" s="152"/>
      <c r="P117" s="255"/>
    </row>
    <row r="118" spans="3:16" ht="15" customHeight="1">
      <c r="C118" s="58"/>
      <c r="D118" s="247" t="s">
        <v>515</v>
      </c>
      <c r="E118" s="202" t="s">
        <v>586</v>
      </c>
      <c r="F118" s="203" t="s">
        <v>365</v>
      </c>
      <c r="G118" s="230">
        <f t="shared" si="0"/>
        <v>0</v>
      </c>
      <c r="H118" s="250">
        <f>H121</f>
        <v>0</v>
      </c>
      <c r="I118" s="250">
        <f>I121</f>
        <v>0</v>
      </c>
      <c r="J118" s="250">
        <f>J121</f>
        <v>0</v>
      </c>
      <c r="K118" s="250">
        <f>K121</f>
        <v>0</v>
      </c>
      <c r="L118" s="73"/>
      <c r="M118" s="152"/>
      <c r="P118" s="255">
        <v>770</v>
      </c>
    </row>
    <row r="119" spans="3:16" ht="15" customHeight="1">
      <c r="C119" s="58"/>
      <c r="D119" s="247" t="s">
        <v>516</v>
      </c>
      <c r="E119" s="204" t="s">
        <v>579</v>
      </c>
      <c r="F119" s="203" t="s">
        <v>366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>
        <v>780</v>
      </c>
    </row>
    <row r="120" spans="3:16" ht="15" customHeight="1">
      <c r="C120" s="58"/>
      <c r="D120" s="247" t="s">
        <v>517</v>
      </c>
      <c r="E120" s="206" t="s">
        <v>587</v>
      </c>
      <c r="F120" s="203" t="s">
        <v>367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15" customHeight="1">
      <c r="C121" s="58"/>
      <c r="D121" s="247" t="s">
        <v>518</v>
      </c>
      <c r="E121" s="204" t="s">
        <v>549</v>
      </c>
      <c r="F121" s="203" t="s">
        <v>368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>
        <v>790</v>
      </c>
    </row>
    <row r="122" spans="3:16" ht="15" customHeight="1">
      <c r="C122" s="58"/>
      <c r="D122" s="247" t="s">
        <v>519</v>
      </c>
      <c r="E122" s="229" t="s">
        <v>588</v>
      </c>
      <c r="F122" s="203" t="s">
        <v>369</v>
      </c>
      <c r="G122" s="230">
        <f t="shared" si="0"/>
        <v>0</v>
      </c>
      <c r="H122" s="250">
        <f>SUM(H123:H124)</f>
        <v>0</v>
      </c>
      <c r="I122" s="250">
        <f>SUM(I123:I124)</f>
        <v>0</v>
      </c>
      <c r="J122" s="250">
        <f>SUM(J123:J124)</f>
        <v>0</v>
      </c>
      <c r="K122" s="250">
        <f>SUM(K123:K124)</f>
        <v>0</v>
      </c>
      <c r="L122" s="73"/>
      <c r="M122" s="152"/>
      <c r="P122" s="255"/>
    </row>
    <row r="123" spans="3:16" ht="15" customHeight="1">
      <c r="C123" s="58"/>
      <c r="D123" s="247" t="s">
        <v>520</v>
      </c>
      <c r="E123" s="202" t="s">
        <v>206</v>
      </c>
      <c r="F123" s="203" t="s">
        <v>370</v>
      </c>
      <c r="G123" s="230">
        <f t="shared" si="0"/>
        <v>0</v>
      </c>
      <c r="H123" s="233">
        <v>0</v>
      </c>
      <c r="I123" s="233">
        <v>0</v>
      </c>
      <c r="J123" s="233">
        <v>0</v>
      </c>
      <c r="K123" s="233">
        <v>0</v>
      </c>
      <c r="L123" s="73"/>
      <c r="M123" s="152"/>
      <c r="P123" s="255"/>
    </row>
    <row r="124" spans="3:16" ht="15" customHeight="1">
      <c r="C124" s="58"/>
      <c r="D124" s="247" t="s">
        <v>521</v>
      </c>
      <c r="E124" s="202" t="s">
        <v>578</v>
      </c>
      <c r="F124" s="203" t="s">
        <v>371</v>
      </c>
      <c r="G124" s="230">
        <f t="shared" si="0"/>
        <v>0</v>
      </c>
      <c r="H124" s="250">
        <f>H126</f>
        <v>0</v>
      </c>
      <c r="I124" s="250">
        <f>I126</f>
        <v>0</v>
      </c>
      <c r="J124" s="250">
        <f>J126</f>
        <v>0</v>
      </c>
      <c r="K124" s="250">
        <f>K126</f>
        <v>0</v>
      </c>
      <c r="L124" s="73"/>
      <c r="M124" s="152"/>
      <c r="P124" s="255"/>
    </row>
    <row r="125" spans="3:16" ht="15" customHeight="1">
      <c r="C125" s="58"/>
      <c r="D125" s="247" t="s">
        <v>522</v>
      </c>
      <c r="E125" s="204" t="s">
        <v>337</v>
      </c>
      <c r="F125" s="203" t="s">
        <v>372</v>
      </c>
      <c r="G125" s="230">
        <f t="shared" si="0"/>
        <v>0</v>
      </c>
      <c r="H125" s="233">
        <v>0</v>
      </c>
      <c r="I125" s="233">
        <v>0</v>
      </c>
      <c r="J125" s="233">
        <v>0</v>
      </c>
      <c r="K125" s="233">
        <v>0</v>
      </c>
      <c r="L125" s="73"/>
      <c r="M125" s="152"/>
      <c r="P125" s="255"/>
    </row>
    <row r="126" spans="3:16" ht="15" customHeight="1">
      <c r="C126" s="58"/>
      <c r="D126" s="247" t="s">
        <v>523</v>
      </c>
      <c r="E126" s="204" t="s">
        <v>549</v>
      </c>
      <c r="F126" s="203" t="s">
        <v>373</v>
      </c>
      <c r="G126" s="230">
        <f t="shared" si="0"/>
        <v>0</v>
      </c>
      <c r="H126" s="233">
        <v>0</v>
      </c>
      <c r="I126" s="233">
        <v>0</v>
      </c>
      <c r="J126" s="233">
        <v>0</v>
      </c>
      <c r="K126" s="233">
        <v>0</v>
      </c>
      <c r="L126" s="73"/>
      <c r="M126" s="152"/>
      <c r="P126" s="255"/>
    </row>
    <row r="127" spans="3:16" ht="15" customHeight="1">
      <c r="C127" s="58"/>
      <c r="D127" s="303" t="s">
        <v>268</v>
      </c>
      <c r="E127" s="304"/>
      <c r="F127" s="304"/>
      <c r="G127" s="304"/>
      <c r="H127" s="304"/>
      <c r="I127" s="304"/>
      <c r="J127" s="304"/>
      <c r="K127" s="305"/>
      <c r="L127" s="73"/>
      <c r="M127" s="152"/>
      <c r="P127" s="257"/>
    </row>
    <row r="128" spans="3:16" ht="22.5">
      <c r="C128" s="58"/>
      <c r="D128" s="247" t="s">
        <v>524</v>
      </c>
      <c r="E128" s="228" t="s">
        <v>589</v>
      </c>
      <c r="F128" s="203" t="s">
        <v>374</v>
      </c>
      <c r="G128" s="230">
        <f t="shared" si="0"/>
        <v>0</v>
      </c>
      <c r="H128" s="250">
        <f>SUM( H129:H130)</f>
        <v>0</v>
      </c>
      <c r="I128" s="250">
        <f>SUM( I129:I130)</f>
        <v>0</v>
      </c>
      <c r="J128" s="250">
        <f>SUM( J129:J130)</f>
        <v>0</v>
      </c>
      <c r="K128" s="250">
        <f>SUM( K129:K130)</f>
        <v>0</v>
      </c>
      <c r="L128" s="73"/>
      <c r="M128" s="152"/>
      <c r="P128" s="255">
        <v>800</v>
      </c>
    </row>
    <row r="129" spans="3:16" ht="15" customHeight="1">
      <c r="C129" s="58"/>
      <c r="D129" s="247" t="s">
        <v>525</v>
      </c>
      <c r="E129" s="202" t="s">
        <v>206</v>
      </c>
      <c r="F129" s="203" t="s">
        <v>375</v>
      </c>
      <c r="G129" s="230">
        <f t="shared" si="0"/>
        <v>0</v>
      </c>
      <c r="H129" s="233">
        <v>0</v>
      </c>
      <c r="I129" s="233">
        <v>0</v>
      </c>
      <c r="J129" s="233">
        <v>0</v>
      </c>
      <c r="K129" s="233">
        <v>0</v>
      </c>
      <c r="L129" s="73"/>
      <c r="M129" s="152"/>
      <c r="P129" s="255">
        <v>810</v>
      </c>
    </row>
    <row r="130" spans="3:16" ht="15" customHeight="1">
      <c r="C130" s="58"/>
      <c r="D130" s="247" t="s">
        <v>526</v>
      </c>
      <c r="E130" s="202" t="s">
        <v>578</v>
      </c>
      <c r="F130" s="203" t="s">
        <v>376</v>
      </c>
      <c r="G130" s="230">
        <f t="shared" si="0"/>
        <v>0</v>
      </c>
      <c r="H130" s="250">
        <f>H131+H133</f>
        <v>0</v>
      </c>
      <c r="I130" s="250">
        <f>I131+I133</f>
        <v>0</v>
      </c>
      <c r="J130" s="250">
        <f>J131+J133</f>
        <v>0</v>
      </c>
      <c r="K130" s="250">
        <f>K131+K133</f>
        <v>0</v>
      </c>
      <c r="L130" s="73"/>
      <c r="M130" s="152"/>
      <c r="P130" s="255">
        <v>820</v>
      </c>
    </row>
    <row r="131" spans="3:16" ht="15" customHeight="1">
      <c r="C131" s="58"/>
      <c r="D131" s="247" t="s">
        <v>527</v>
      </c>
      <c r="E131" s="259" t="s">
        <v>590</v>
      </c>
      <c r="F131" s="203" t="s">
        <v>377</v>
      </c>
      <c r="G131" s="230">
        <f t="shared" si="0"/>
        <v>0</v>
      </c>
      <c r="H131" s="269">
        <v>0</v>
      </c>
      <c r="I131" s="269"/>
      <c r="J131" s="269"/>
      <c r="K131" s="269">
        <v>0</v>
      </c>
      <c r="L131" s="73"/>
      <c r="M131" s="152"/>
      <c r="P131" s="255">
        <v>830</v>
      </c>
    </row>
    <row r="132" spans="3:16" ht="15" customHeight="1">
      <c r="C132" s="58"/>
      <c r="D132" s="247" t="s">
        <v>528</v>
      </c>
      <c r="E132" s="206" t="s">
        <v>591</v>
      </c>
      <c r="F132" s="203" t="s">
        <v>378</v>
      </c>
      <c r="G132" s="230">
        <f t="shared" si="0"/>
        <v>0</v>
      </c>
      <c r="H132" s="269">
        <v>0</v>
      </c>
      <c r="I132" s="269">
        <v>0</v>
      </c>
      <c r="J132" s="269">
        <v>0</v>
      </c>
      <c r="K132" s="269">
        <v>0</v>
      </c>
      <c r="L132" s="73"/>
      <c r="M132" s="152"/>
      <c r="P132" s="257"/>
    </row>
    <row r="133" spans="3:16" ht="15" customHeight="1">
      <c r="C133" s="58"/>
      <c r="D133" s="247" t="s">
        <v>529</v>
      </c>
      <c r="E133" s="259" t="s">
        <v>208</v>
      </c>
      <c r="F133" s="203" t="s">
        <v>379</v>
      </c>
      <c r="G133" s="230">
        <f t="shared" si="0"/>
        <v>0</v>
      </c>
      <c r="H133" s="269">
        <v>0</v>
      </c>
      <c r="I133" s="269"/>
      <c r="J133" s="267"/>
      <c r="K133" s="267">
        <v>0</v>
      </c>
      <c r="L133" s="73"/>
      <c r="M133" s="152"/>
      <c r="P133" s="255">
        <v>840</v>
      </c>
    </row>
    <row r="134" spans="3:16" ht="15" customHeight="1">
      <c r="C134" s="58"/>
      <c r="D134" s="247" t="s">
        <v>401</v>
      </c>
      <c r="E134" s="228" t="s">
        <v>592</v>
      </c>
      <c r="F134" s="203" t="s">
        <v>380</v>
      </c>
      <c r="G134" s="230">
        <f t="shared" si="0"/>
        <v>834.92635999999993</v>
      </c>
      <c r="H134" s="239">
        <f>SUM( H135+H140)</f>
        <v>65.876800000000003</v>
      </c>
      <c r="I134" s="239">
        <f>SUM( I135+I140)</f>
        <v>0</v>
      </c>
      <c r="J134" s="239">
        <f>SUM( J135+J140)</f>
        <v>119.84056</v>
      </c>
      <c r="K134" s="239">
        <f>SUM( K135+K140)</f>
        <v>649.20899999999995</v>
      </c>
      <c r="L134" s="77"/>
      <c r="M134" s="152"/>
      <c r="P134" s="255">
        <v>850</v>
      </c>
    </row>
    <row r="135" spans="3:16" ht="15" customHeight="1">
      <c r="C135" s="58"/>
      <c r="D135" s="247" t="s">
        <v>530</v>
      </c>
      <c r="E135" s="202" t="s">
        <v>206</v>
      </c>
      <c r="F135" s="203" t="s">
        <v>381</v>
      </c>
      <c r="G135" s="230">
        <f t="shared" ref="G135:G148" si="1">SUM(H135:K135)</f>
        <v>0</v>
      </c>
      <c r="H135" s="239">
        <f>SUM( H136:H137)</f>
        <v>0</v>
      </c>
      <c r="I135" s="239">
        <f>SUM( I136:I137)</f>
        <v>0</v>
      </c>
      <c r="J135" s="239">
        <f>SUM( J136:J137)</f>
        <v>0</v>
      </c>
      <c r="K135" s="239">
        <f>SUM( K136:K137)</f>
        <v>0</v>
      </c>
      <c r="L135" s="77"/>
      <c r="M135" s="152"/>
      <c r="P135" s="255">
        <v>860</v>
      </c>
    </row>
    <row r="136" spans="3:16" ht="15" customHeight="1">
      <c r="C136" s="58"/>
      <c r="D136" s="247" t="s">
        <v>531</v>
      </c>
      <c r="E136" s="204" t="s">
        <v>287</v>
      </c>
      <c r="F136" s="203" t="s">
        <v>382</v>
      </c>
      <c r="G136" s="230">
        <f t="shared" si="1"/>
        <v>0</v>
      </c>
      <c r="H136" s="234">
        <v>0</v>
      </c>
      <c r="I136" s="234">
        <v>0</v>
      </c>
      <c r="J136" s="234">
        <v>0</v>
      </c>
      <c r="K136" s="234">
        <v>0</v>
      </c>
      <c r="L136" s="77"/>
      <c r="M136" s="152"/>
      <c r="P136" s="255"/>
    </row>
    <row r="137" spans="3:16" ht="15" customHeight="1">
      <c r="C137" s="58"/>
      <c r="D137" s="247" t="s">
        <v>532</v>
      </c>
      <c r="E137" s="204" t="s">
        <v>582</v>
      </c>
      <c r="F137" s="203" t="s">
        <v>383</v>
      </c>
      <c r="G137" s="230">
        <f t="shared" si="1"/>
        <v>0</v>
      </c>
      <c r="H137" s="239">
        <f>H138+H139</f>
        <v>0</v>
      </c>
      <c r="I137" s="239">
        <f>I138+I139</f>
        <v>0</v>
      </c>
      <c r="J137" s="239">
        <f>J138+J139</f>
        <v>0</v>
      </c>
      <c r="K137" s="239">
        <f>K138+K139</f>
        <v>0</v>
      </c>
      <c r="L137" s="77"/>
      <c r="M137" s="152"/>
      <c r="P137" s="255"/>
    </row>
    <row r="138" spans="3:16" ht="15" customHeight="1">
      <c r="C138" s="58"/>
      <c r="D138" s="247" t="s">
        <v>533</v>
      </c>
      <c r="E138" s="206" t="s">
        <v>348</v>
      </c>
      <c r="F138" s="203" t="s">
        <v>384</v>
      </c>
      <c r="G138" s="230">
        <f t="shared" si="1"/>
        <v>0</v>
      </c>
      <c r="H138" s="234">
        <v>0</v>
      </c>
      <c r="I138" s="234">
        <v>0</v>
      </c>
      <c r="J138" s="234">
        <v>0</v>
      </c>
      <c r="K138" s="234">
        <v>0</v>
      </c>
      <c r="L138" s="77"/>
      <c r="M138" s="152"/>
      <c r="P138" s="255"/>
    </row>
    <row r="139" spans="3:16" ht="15" customHeight="1">
      <c r="C139" s="58"/>
      <c r="D139" s="247" t="s">
        <v>534</v>
      </c>
      <c r="E139" s="206" t="s">
        <v>385</v>
      </c>
      <c r="F139" s="203" t="s">
        <v>386</v>
      </c>
      <c r="G139" s="230">
        <f t="shared" si="1"/>
        <v>0</v>
      </c>
      <c r="H139" s="234">
        <v>0</v>
      </c>
      <c r="I139" s="234">
        <v>0</v>
      </c>
      <c r="J139" s="234">
        <v>0</v>
      </c>
      <c r="K139" s="234">
        <v>0</v>
      </c>
      <c r="L139" s="77"/>
      <c r="M139" s="152"/>
      <c r="P139" s="255"/>
    </row>
    <row r="140" spans="3:16" ht="15" customHeight="1">
      <c r="C140" s="58"/>
      <c r="D140" s="247" t="s">
        <v>535</v>
      </c>
      <c r="E140" s="202" t="s">
        <v>586</v>
      </c>
      <c r="F140" s="203" t="s">
        <v>387</v>
      </c>
      <c r="G140" s="230">
        <f t="shared" si="1"/>
        <v>834.92635999999993</v>
      </c>
      <c r="H140" s="239">
        <f>H141+H143</f>
        <v>65.876800000000003</v>
      </c>
      <c r="I140" s="239">
        <f>I141+I143</f>
        <v>0</v>
      </c>
      <c r="J140" s="239">
        <f>J141+J143</f>
        <v>119.84056</v>
      </c>
      <c r="K140" s="239">
        <f>K141+K143</f>
        <v>649.20899999999995</v>
      </c>
      <c r="L140" s="77"/>
      <c r="M140" s="152"/>
      <c r="P140" s="255">
        <v>870</v>
      </c>
    </row>
    <row r="141" spans="3:16" ht="15" customHeight="1">
      <c r="C141" s="58"/>
      <c r="D141" s="247" t="s">
        <v>536</v>
      </c>
      <c r="E141" s="204" t="s">
        <v>590</v>
      </c>
      <c r="F141" s="203" t="s">
        <v>388</v>
      </c>
      <c r="G141" s="230">
        <f t="shared" si="1"/>
        <v>0</v>
      </c>
      <c r="H141" s="269">
        <v>0</v>
      </c>
      <c r="I141" s="269">
        <v>0</v>
      </c>
      <c r="J141" s="269">
        <v>0</v>
      </c>
      <c r="K141" s="269">
        <v>0</v>
      </c>
      <c r="L141" s="77"/>
      <c r="M141" s="152"/>
      <c r="P141" s="255">
        <v>880</v>
      </c>
    </row>
    <row r="142" spans="3:16" ht="15" customHeight="1">
      <c r="C142" s="58"/>
      <c r="D142" s="247" t="s">
        <v>537</v>
      </c>
      <c r="E142" s="206" t="s">
        <v>591</v>
      </c>
      <c r="F142" s="203" t="s">
        <v>389</v>
      </c>
      <c r="G142" s="230">
        <f t="shared" si="1"/>
        <v>0</v>
      </c>
      <c r="H142" s="269">
        <v>0</v>
      </c>
      <c r="I142" s="269">
        <v>0</v>
      </c>
      <c r="J142" s="269">
        <v>0</v>
      </c>
      <c r="K142" s="269">
        <v>0</v>
      </c>
      <c r="L142" s="77"/>
      <c r="M142" s="152"/>
      <c r="P142" s="255"/>
    </row>
    <row r="143" spans="3:16" ht="15" customHeight="1">
      <c r="C143" s="58"/>
      <c r="D143" s="247" t="s">
        <v>538</v>
      </c>
      <c r="E143" s="204" t="s">
        <v>208</v>
      </c>
      <c r="F143" s="203" t="s">
        <v>390</v>
      </c>
      <c r="G143" s="230">
        <f t="shared" si="1"/>
        <v>834.92635999999993</v>
      </c>
      <c r="H143" s="269">
        <v>65.876800000000003</v>
      </c>
      <c r="I143" s="269">
        <v>0</v>
      </c>
      <c r="J143" s="269">
        <v>119.84056</v>
      </c>
      <c r="K143" s="269">
        <v>649.20899999999995</v>
      </c>
      <c r="L143" s="77"/>
      <c r="M143" s="152"/>
      <c r="P143" s="255">
        <v>890</v>
      </c>
    </row>
    <row r="144" spans="3:16" ht="15" customHeight="1">
      <c r="C144" s="58"/>
      <c r="D144" s="247" t="s">
        <v>539</v>
      </c>
      <c r="E144" s="228" t="s">
        <v>593</v>
      </c>
      <c r="F144" s="203" t="s">
        <v>391</v>
      </c>
      <c r="G144" s="230">
        <f t="shared" si="1"/>
        <v>4139.1490000000003</v>
      </c>
      <c r="H144" s="251">
        <f>SUM( H145:H146)</f>
        <v>0</v>
      </c>
      <c r="I144" s="251">
        <f>SUM( I145:I146)</f>
        <v>0</v>
      </c>
      <c r="J144" s="251">
        <f>SUM( J145:J146)</f>
        <v>4139.1490000000003</v>
      </c>
      <c r="K144" s="251">
        <f>SUM( K145:K146)</f>
        <v>0</v>
      </c>
      <c r="L144" s="77"/>
      <c r="M144" s="152"/>
      <c r="P144" s="255">
        <v>900</v>
      </c>
    </row>
    <row r="145" spans="3:19" ht="15" customHeight="1">
      <c r="C145" s="58"/>
      <c r="D145" s="247" t="s">
        <v>540</v>
      </c>
      <c r="E145" s="202" t="s">
        <v>206</v>
      </c>
      <c r="F145" s="203" t="s">
        <v>392</v>
      </c>
      <c r="G145" s="230">
        <f t="shared" si="1"/>
        <v>0</v>
      </c>
      <c r="H145" s="235">
        <v>0</v>
      </c>
      <c r="I145" s="235">
        <v>0</v>
      </c>
      <c r="J145" s="235">
        <v>0</v>
      </c>
      <c r="K145" s="235">
        <v>0</v>
      </c>
      <c r="L145" s="77"/>
      <c r="M145" s="152"/>
      <c r="P145" s="255"/>
    </row>
    <row r="146" spans="3:19" ht="15" customHeight="1">
      <c r="C146" s="58"/>
      <c r="D146" s="247" t="s">
        <v>541</v>
      </c>
      <c r="E146" s="202" t="s">
        <v>578</v>
      </c>
      <c r="F146" s="203" t="s">
        <v>393</v>
      </c>
      <c r="G146" s="230">
        <f t="shared" si="1"/>
        <v>4139.1490000000003</v>
      </c>
      <c r="H146" s="251">
        <f>H147+H148</f>
        <v>0</v>
      </c>
      <c r="I146" s="251">
        <f>I147+I148</f>
        <v>0</v>
      </c>
      <c r="J146" s="251">
        <f>J147+J148</f>
        <v>4139.1490000000003</v>
      </c>
      <c r="K146" s="251">
        <f>K147+K148</f>
        <v>0</v>
      </c>
      <c r="L146" s="77"/>
      <c r="M146" s="152"/>
      <c r="P146" s="255"/>
    </row>
    <row r="147" spans="3:19" ht="15" customHeight="1">
      <c r="C147" s="58"/>
      <c r="D147" s="247" t="s">
        <v>542</v>
      </c>
      <c r="E147" s="204" t="s">
        <v>207</v>
      </c>
      <c r="F147" s="203" t="s">
        <v>396</v>
      </c>
      <c r="G147" s="230">
        <f t="shared" si="1"/>
        <v>3590.65</v>
      </c>
      <c r="H147" s="235">
        <v>0</v>
      </c>
      <c r="I147" s="235">
        <v>0</v>
      </c>
      <c r="J147" s="270">
        <v>3590.65</v>
      </c>
      <c r="K147" s="235">
        <v>0</v>
      </c>
      <c r="L147" s="77"/>
      <c r="M147" s="152"/>
      <c r="P147" s="255" t="s">
        <v>394</v>
      </c>
    </row>
    <row r="148" spans="3:19" ht="15" customHeight="1">
      <c r="C148" s="58"/>
      <c r="D148" s="247" t="s">
        <v>543</v>
      </c>
      <c r="E148" s="204" t="s">
        <v>208</v>
      </c>
      <c r="F148" s="203" t="s">
        <v>397</v>
      </c>
      <c r="G148" s="230">
        <f t="shared" si="1"/>
        <v>548.49900000000002</v>
      </c>
      <c r="H148" s="235">
        <v>0</v>
      </c>
      <c r="I148" s="235">
        <v>0</v>
      </c>
      <c r="J148" s="270">
        <v>548.49900000000002</v>
      </c>
      <c r="K148" s="235">
        <v>0</v>
      </c>
      <c r="L148" s="77"/>
      <c r="M148" s="152"/>
      <c r="P148" s="255" t="s">
        <v>395</v>
      </c>
    </row>
    <row r="149" spans="3:19">
      <c r="D149" s="72"/>
      <c r="E149" s="78"/>
      <c r="F149" s="78"/>
      <c r="G149" s="78"/>
      <c r="H149" s="78"/>
      <c r="I149" s="78"/>
      <c r="J149" s="78"/>
      <c r="K149" s="64"/>
      <c r="L149" s="64"/>
      <c r="M149" s="64"/>
      <c r="N149" s="64"/>
      <c r="O149" s="64"/>
      <c r="P149" s="64"/>
      <c r="Q149" s="64"/>
      <c r="R149" s="24"/>
      <c r="S149" s="24"/>
    </row>
    <row r="150" spans="3:19" ht="12.75">
      <c r="E150" s="152" t="s">
        <v>269</v>
      </c>
      <c r="F150" s="309" t="str">
        <f>IF(Титульный!G45="","",Титульный!G45)</f>
        <v>Экономист</v>
      </c>
      <c r="G150" s="309"/>
      <c r="H150" s="153"/>
      <c r="I150" s="309" t="str">
        <f>IF(Титульный!G44="","",Титульный!G44)</f>
        <v>Никольцев Герман Гарриевич</v>
      </c>
      <c r="J150" s="309"/>
      <c r="K150" s="309"/>
      <c r="L150" s="153"/>
      <c r="M150" s="155"/>
      <c r="N150" s="155"/>
      <c r="O150" s="154"/>
      <c r="P150" s="64"/>
      <c r="Q150" s="64"/>
      <c r="R150" s="24"/>
      <c r="S150" s="24"/>
    </row>
    <row r="151" spans="3:19" ht="12.75">
      <c r="E151" s="156" t="s">
        <v>270</v>
      </c>
      <c r="F151" s="310" t="s">
        <v>215</v>
      </c>
      <c r="G151" s="310"/>
      <c r="H151" s="154"/>
      <c r="I151" s="310" t="s">
        <v>213</v>
      </c>
      <c r="J151" s="310"/>
      <c r="K151" s="310"/>
      <c r="L151" s="154"/>
      <c r="M151" s="310" t="s">
        <v>214</v>
      </c>
      <c r="N151" s="310"/>
      <c r="O151" s="152"/>
      <c r="P151" s="64"/>
      <c r="Q151" s="64"/>
      <c r="R151" s="24"/>
      <c r="S151" s="24"/>
    </row>
    <row r="152" spans="3:19" ht="12.75">
      <c r="E152" s="156" t="s">
        <v>271</v>
      </c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64"/>
      <c r="Q152" s="64"/>
      <c r="R152" s="24"/>
      <c r="S152" s="24"/>
    </row>
    <row r="153" spans="3:19" ht="12.75">
      <c r="E153" s="156" t="s">
        <v>272</v>
      </c>
      <c r="F153" s="309" t="str">
        <f>IF(Титульный!G46="","",Титульный!G46)</f>
        <v>240-99-33</v>
      </c>
      <c r="G153" s="309"/>
      <c r="H153" s="309"/>
      <c r="I153" s="152"/>
      <c r="J153" s="156" t="s">
        <v>216</v>
      </c>
      <c r="K153" s="242"/>
      <c r="L153" s="152"/>
      <c r="M153" s="152"/>
      <c r="N153" s="152"/>
      <c r="O153" s="152"/>
      <c r="P153" s="64"/>
      <c r="Q153" s="64"/>
      <c r="R153" s="24"/>
      <c r="S153" s="24"/>
    </row>
    <row r="154" spans="3:19" ht="12.75">
      <c r="E154" s="152" t="s">
        <v>273</v>
      </c>
      <c r="F154" s="311" t="s">
        <v>217</v>
      </c>
      <c r="G154" s="311"/>
      <c r="H154" s="311"/>
      <c r="I154" s="152"/>
      <c r="J154" s="157" t="s">
        <v>218</v>
      </c>
      <c r="K154" s="157"/>
      <c r="L154" s="152"/>
      <c r="M154" s="152"/>
      <c r="N154" s="152"/>
      <c r="O154" s="152"/>
      <c r="P154" s="64"/>
      <c r="Q154" s="64"/>
      <c r="R154" s="24"/>
      <c r="S154" s="24"/>
    </row>
    <row r="155" spans="3:19"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24"/>
      <c r="S155" s="24"/>
    </row>
    <row r="156" spans="3:19"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24"/>
      <c r="S156" s="24"/>
    </row>
    <row r="157" spans="3:19"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24"/>
      <c r="S157" s="24"/>
    </row>
    <row r="158" spans="3:19"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24"/>
      <c r="S158" s="24"/>
    </row>
    <row r="159" spans="3:19"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24"/>
      <c r="S159" s="24"/>
    </row>
    <row r="160" spans="3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5:19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5:19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5:19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</sheetData>
  <sheetProtection password="9154" sheet="1" objects="1" scenarios="1" formatColumns="0" formatRows="0" autoFilter="0"/>
  <mergeCells count="18">
    <mergeCell ref="F151:G151"/>
    <mergeCell ref="I151:K151"/>
    <mergeCell ref="M151:N151"/>
    <mergeCell ref="F153:H153"/>
    <mergeCell ref="F154:H154"/>
    <mergeCell ref="D90:K90"/>
    <mergeCell ref="D94:K94"/>
    <mergeCell ref="D127:K127"/>
    <mergeCell ref="F150:G150"/>
    <mergeCell ref="I150:K150"/>
    <mergeCell ref="D8:E8"/>
    <mergeCell ref="D11:D12"/>
    <mergeCell ref="D14:K14"/>
    <mergeCell ref="D52:K52"/>
    <mergeCell ref="E11:E12"/>
    <mergeCell ref="F11:F12"/>
    <mergeCell ref="G11:G12"/>
    <mergeCell ref="H11:K11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G28:K41 G91:K93 G15:K18 G53:K56 G23:K26 G81:K89 G20:K21 G66:K79 G43:K51 G61:K64 G128:K148 G58:K59 G95:I126 J99:K126 J95:K97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25:E26 E63:E64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A1:D6"/>
  <sheetViews>
    <sheetView showGridLines="0" tabSelected="1" zoomScaleNormal="100" workbookViewId="0"/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1:4" ht="12" customHeight="1"/>
    <row r="2" spans="1:4" ht="12" customHeight="1">
      <c r="B2" s="312" t="s">
        <v>148</v>
      </c>
      <c r="C2" s="312"/>
      <c r="D2" s="312"/>
    </row>
    <row r="3" spans="1:4" ht="12" customHeight="1">
      <c r="B3" s="67" t="str">
        <f>IF(org="","Не определено",org)</f>
        <v>ООО "Агро-Маркет"</v>
      </c>
      <c r="C3" s="69"/>
      <c r="D3" s="69"/>
    </row>
    <row r="4" spans="1:4" ht="12" customHeight="1"/>
    <row r="5" spans="1:4" ht="15" customHeight="1">
      <c r="B5" s="316" t="s">
        <v>149</v>
      </c>
      <c r="C5" s="316" t="s">
        <v>150</v>
      </c>
      <c r="D5" s="316" t="s">
        <v>5</v>
      </c>
    </row>
    <row r="6" spans="1:4" ht="22.5">
      <c r="A6" s="315"/>
      <c r="B6" s="317" t="s">
        <v>2018</v>
      </c>
      <c r="C6" s="318" t="s">
        <v>2019</v>
      </c>
      <c r="D6" s="319" t="s">
        <v>2020</v>
      </c>
    </row>
  </sheetData>
  <sheetProtection algorithmName="SHA-512" hashValue="TroQxWAm+dPCphO3J4x++ynAiFb5LfNkcDYTjnUX/HevhUiHAdG9PWPSVQ+0EgdTQMiBYQvdYLGC7Dul+oU7iw==" saltValue="uybvBV53txIyP1a1i5KPnQ==" spinCount="100000" sheet="1" objects="1" scenarios="1" formatColumns="0" formatRows="0" autoFilter="0"/>
  <autoFilter ref="B5:D5"/>
  <mergeCells count="1">
    <mergeCell ref="B2:D2"/>
  </mergeCells>
  <phoneticPr fontId="0" type="noConversion"/>
  <hyperlinks>
    <hyperlink ref="B6" location="'Титульный'!G60" tooltip="Титульный!G60" display="Титульный!G60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78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78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1921</v>
      </c>
      <c r="B45" s="70" t="s">
        <v>241</v>
      </c>
      <c r="C45" s="70" t="s">
        <v>242</v>
      </c>
    </row>
    <row r="46" spans="1:3">
      <c r="A46" s="70" t="s">
        <v>1922</v>
      </c>
      <c r="B46" s="70" t="s">
        <v>241</v>
      </c>
      <c r="C46" s="70" t="s">
        <v>242</v>
      </c>
    </row>
    <row r="47" spans="1:3">
      <c r="A47" s="70" t="s">
        <v>1923</v>
      </c>
      <c r="B47" s="70" t="s">
        <v>241</v>
      </c>
      <c r="C47" s="70" t="s">
        <v>242</v>
      </c>
    </row>
    <row r="48" spans="1:3">
      <c r="A48" s="70" t="s">
        <v>1924</v>
      </c>
      <c r="B48" s="70" t="s">
        <v>241</v>
      </c>
      <c r="C48" s="70" t="s">
        <v>242</v>
      </c>
    </row>
    <row r="49" spans="1:3">
      <c r="A49" s="70" t="s">
        <v>1925</v>
      </c>
      <c r="B49" s="70" t="s">
        <v>241</v>
      </c>
      <c r="C49" s="70" t="s">
        <v>242</v>
      </c>
    </row>
    <row r="50" spans="1:3">
      <c r="A50" s="70" t="s">
        <v>1926</v>
      </c>
      <c r="B50" s="70" t="s">
        <v>241</v>
      </c>
      <c r="C50" s="70" t="s">
        <v>242</v>
      </c>
    </row>
    <row r="51" spans="1:3">
      <c r="A51" s="70" t="s">
        <v>1931</v>
      </c>
      <c r="B51" s="70" t="s">
        <v>241</v>
      </c>
      <c r="C51" s="70" t="s">
        <v>242</v>
      </c>
    </row>
    <row r="52" spans="1:3">
      <c r="A52" s="70" t="s">
        <v>1932</v>
      </c>
      <c r="B52" s="70" t="s">
        <v>241</v>
      </c>
      <c r="C52" s="70" t="s">
        <v>242</v>
      </c>
    </row>
    <row r="53" spans="1:3">
      <c r="A53" s="70" t="s">
        <v>1933</v>
      </c>
      <c r="B53" s="70" t="s">
        <v>241</v>
      </c>
      <c r="C53" s="70" t="s">
        <v>242</v>
      </c>
    </row>
    <row r="54" spans="1:3">
      <c r="A54" s="70" t="s">
        <v>1934</v>
      </c>
      <c r="B54" s="70" t="s">
        <v>241</v>
      </c>
      <c r="C54" s="70" t="s">
        <v>242</v>
      </c>
    </row>
    <row r="55" spans="1:3">
      <c r="A55" s="70" t="s">
        <v>1942</v>
      </c>
      <c r="B55" s="70" t="s">
        <v>241</v>
      </c>
      <c r="C55" s="70" t="s">
        <v>242</v>
      </c>
    </row>
    <row r="56" spans="1:3">
      <c r="A56" s="70" t="s">
        <v>1943</v>
      </c>
      <c r="B56" s="70" t="s">
        <v>241</v>
      </c>
      <c r="C56" s="70" t="s">
        <v>242</v>
      </c>
    </row>
    <row r="57" spans="1:3">
      <c r="A57" s="70" t="s">
        <v>1944</v>
      </c>
      <c r="B57" s="70" t="s">
        <v>241</v>
      </c>
      <c r="C57" s="70" t="s">
        <v>242</v>
      </c>
    </row>
    <row r="58" spans="1:3">
      <c r="A58" s="70" t="s">
        <v>1952</v>
      </c>
      <c r="B58" s="70" t="s">
        <v>241</v>
      </c>
      <c r="C58" s="70" t="s">
        <v>242</v>
      </c>
    </row>
    <row r="59" spans="1:3">
      <c r="A59" s="70" t="s">
        <v>1958</v>
      </c>
      <c r="B59" s="70" t="s">
        <v>241</v>
      </c>
      <c r="C59" s="70" t="s">
        <v>242</v>
      </c>
    </row>
    <row r="60" spans="1:3">
      <c r="A60" s="70" t="s">
        <v>1960</v>
      </c>
      <c r="B60" s="70" t="s">
        <v>241</v>
      </c>
      <c r="C60" s="70" t="s">
        <v>242</v>
      </c>
    </row>
    <row r="61" spans="1:3">
      <c r="A61" s="70" t="s">
        <v>1967</v>
      </c>
      <c r="B61" s="70" t="s">
        <v>241</v>
      </c>
      <c r="C61" s="70" t="s">
        <v>242</v>
      </c>
    </row>
    <row r="62" spans="1:3">
      <c r="A62" s="70" t="s">
        <v>1968</v>
      </c>
      <c r="B62" s="70" t="s">
        <v>241</v>
      </c>
      <c r="C62" s="70" t="s">
        <v>242</v>
      </c>
    </row>
    <row r="63" spans="1:3">
      <c r="A63" s="70" t="s">
        <v>1969</v>
      </c>
      <c r="B63" s="70" t="s">
        <v>241</v>
      </c>
      <c r="C63" s="70" t="s">
        <v>242</v>
      </c>
    </row>
    <row r="64" spans="1:3">
      <c r="A64" s="70" t="s">
        <v>1970</v>
      </c>
      <c r="B64" s="70" t="s">
        <v>241</v>
      </c>
      <c r="C64" s="70" t="s">
        <v>242</v>
      </c>
    </row>
    <row r="65" spans="1:3">
      <c r="A65" s="70" t="s">
        <v>1971</v>
      </c>
      <c r="B65" s="70" t="s">
        <v>241</v>
      </c>
      <c r="C65" s="70" t="s">
        <v>242</v>
      </c>
    </row>
    <row r="66" spans="1:3">
      <c r="A66" s="70" t="s">
        <v>1972</v>
      </c>
      <c r="B66" s="70" t="s">
        <v>241</v>
      </c>
      <c r="C66" s="70" t="s">
        <v>242</v>
      </c>
    </row>
    <row r="67" spans="1:3">
      <c r="A67" s="70" t="s">
        <v>1973</v>
      </c>
      <c r="B67" s="70" t="s">
        <v>241</v>
      </c>
      <c r="C67" s="70" t="s">
        <v>242</v>
      </c>
    </row>
    <row r="68" spans="1:3">
      <c r="A68" s="70" t="s">
        <v>1974</v>
      </c>
      <c r="B68" s="70" t="s">
        <v>241</v>
      </c>
      <c r="C68" s="70" t="s">
        <v>242</v>
      </c>
    </row>
    <row r="69" spans="1:3">
      <c r="A69" s="70" t="s">
        <v>1975</v>
      </c>
      <c r="B69" s="70" t="s">
        <v>241</v>
      </c>
      <c r="C69" s="70" t="s">
        <v>242</v>
      </c>
    </row>
    <row r="70" spans="1:3">
      <c r="A70" s="70" t="s">
        <v>1976</v>
      </c>
      <c r="B70" s="70" t="s">
        <v>1977</v>
      </c>
      <c r="C70" s="70" t="s">
        <v>242</v>
      </c>
    </row>
    <row r="71" spans="1:3">
      <c r="A71" s="70" t="s">
        <v>1978</v>
      </c>
      <c r="B71" s="70" t="s">
        <v>241</v>
      </c>
      <c r="C71" s="70" t="s">
        <v>242</v>
      </c>
    </row>
    <row r="72" spans="1:3">
      <c r="A72" s="70" t="s">
        <v>1996</v>
      </c>
      <c r="B72" s="70" t="s">
        <v>241</v>
      </c>
      <c r="C72" s="70" t="s">
        <v>242</v>
      </c>
    </row>
    <row r="73" spans="1:3">
      <c r="A73" s="70" t="s">
        <v>1997</v>
      </c>
      <c r="B73" s="70" t="s">
        <v>241</v>
      </c>
      <c r="C73" s="70" t="s">
        <v>242</v>
      </c>
    </row>
    <row r="74" spans="1:3">
      <c r="A74" s="70" t="s">
        <v>2001</v>
      </c>
      <c r="B74" s="70" t="s">
        <v>241</v>
      </c>
      <c r="C74" s="70" t="s">
        <v>242</v>
      </c>
    </row>
    <row r="75" spans="1:3">
      <c r="A75" s="70" t="s">
        <v>2002</v>
      </c>
      <c r="B75" s="70" t="s">
        <v>241</v>
      </c>
      <c r="C75" s="70" t="s">
        <v>242</v>
      </c>
    </row>
    <row r="76" spans="1:3">
      <c r="A76" s="70" t="s">
        <v>2012</v>
      </c>
      <c r="B76" s="70" t="s">
        <v>1977</v>
      </c>
      <c r="C76" s="70" t="s">
        <v>242</v>
      </c>
    </row>
    <row r="77" spans="1:3">
      <c r="A77" s="70" t="s">
        <v>2013</v>
      </c>
      <c r="B77" s="70" t="s">
        <v>1977</v>
      </c>
      <c r="C77" s="70" t="s">
        <v>242</v>
      </c>
    </row>
    <row r="78" spans="1:3">
      <c r="A78" s="70" t="s">
        <v>2015</v>
      </c>
      <c r="B78" s="70" t="s">
        <v>2016</v>
      </c>
      <c r="C78" s="70" t="s">
        <v>2017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147</vt:i4>
      </vt:variant>
    </vt:vector>
  </HeadingPairs>
  <TitlesOfParts>
    <vt:vector size="152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User</cp:lastModifiedBy>
  <cp:lastPrinted>2020-04-23T11:40:03Z</cp:lastPrinted>
  <dcterms:created xsi:type="dcterms:W3CDTF">2004-05-21T07:18:45Z</dcterms:created>
  <dcterms:modified xsi:type="dcterms:W3CDTF">2020-10-05T09:42:36Z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1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